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e5c3o6\Desktop\FOLYAMATBAN\TAKARÍTÁS\"/>
    </mc:Choice>
  </mc:AlternateContent>
  <workbookProtection workbookAlgorithmName="SHA-512" workbookHashValue="7TiFLita5dB/A+oq01bqURMdiPS1GUHmtxGfJBfcVrYuxH9DwmcVXevJNN+hraUhcMuESRZdfH2F1qlkbO62jA==" workbookSaltValue="VOYbIyZIbKl7ZREB62hg9g==" workbookSpinCount="100000" lockStructure="1" lockWindows="1"/>
  <bookViews>
    <workbookView xWindow="0" yWindow="0" windowWidth="20496" windowHeight="7752" firstSheet="2" activeTab="3"/>
  </bookViews>
  <sheets>
    <sheet name="Szorzótábla" sheetId="2" r:id="rId1"/>
    <sheet name="gyakoriságok" sheetId="28" r:id="rId2"/>
    <sheet name="1. ajánlati rész" sheetId="1" r:id="rId3"/>
    <sheet name="2. ajánlati rész" sheetId="6" r:id="rId4"/>
    <sheet name="3. ajánlati rész" sheetId="17" r:id="rId5"/>
    <sheet name="4. ajánlati rész" sheetId="13" r:id="rId6"/>
    <sheet name="5. ajánlati rész" sheetId="27" r:id="rId7"/>
  </sheets>
  <calcPr calcId="162913"/>
</workbook>
</file>

<file path=xl/calcChain.xml><?xml version="1.0" encoding="utf-8"?>
<calcChain xmlns="http://schemas.openxmlformats.org/spreadsheetml/2006/main">
  <c r="K21" i="6" l="1"/>
  <c r="K21" i="27"/>
  <c r="C16" i="6" l="1"/>
  <c r="L14" i="13" l="1"/>
  <c r="L15" i="13"/>
  <c r="L16" i="13"/>
  <c r="L7" i="27"/>
  <c r="L8" i="27"/>
  <c r="L13" i="17"/>
  <c r="L11" i="17"/>
  <c r="M11" i="17"/>
  <c r="L13" i="6" l="1"/>
  <c r="L12" i="6"/>
  <c r="K4" i="27"/>
  <c r="L4" i="27"/>
  <c r="M4" i="27"/>
  <c r="N4" i="27"/>
  <c r="O4" i="27"/>
  <c r="K5" i="27"/>
  <c r="L5" i="27"/>
  <c r="M5" i="27"/>
  <c r="N5" i="27"/>
  <c r="O5" i="27"/>
  <c r="K6" i="27"/>
  <c r="L6" i="27"/>
  <c r="M6" i="27"/>
  <c r="N6" i="27"/>
  <c r="O6" i="27"/>
  <c r="K7" i="27"/>
  <c r="M7" i="27"/>
  <c r="N7" i="27"/>
  <c r="O7" i="27"/>
  <c r="K8" i="27"/>
  <c r="M8" i="27"/>
  <c r="N8" i="27"/>
  <c r="O8" i="27"/>
  <c r="K9" i="27"/>
  <c r="L9" i="27"/>
  <c r="M9" i="27"/>
  <c r="N9" i="27"/>
  <c r="O9" i="27"/>
  <c r="K10" i="27"/>
  <c r="L10" i="27"/>
  <c r="M10" i="27"/>
  <c r="N10" i="27"/>
  <c r="O10" i="27"/>
  <c r="K11" i="27"/>
  <c r="L11" i="27"/>
  <c r="M11" i="27"/>
  <c r="N11" i="27"/>
  <c r="O11" i="27"/>
  <c r="K12" i="27"/>
  <c r="L12" i="27"/>
  <c r="M12" i="27"/>
  <c r="N12" i="27"/>
  <c r="O12" i="27"/>
  <c r="K13" i="27"/>
  <c r="L13" i="27"/>
  <c r="M13" i="27"/>
  <c r="N13" i="27"/>
  <c r="O13" i="27"/>
  <c r="K14" i="27"/>
  <c r="L14" i="27"/>
  <c r="M14" i="27"/>
  <c r="N14" i="27"/>
  <c r="O14" i="27"/>
  <c r="K15" i="27"/>
  <c r="L15" i="27"/>
  <c r="M15" i="27"/>
  <c r="N15" i="27"/>
  <c r="O15" i="27"/>
  <c r="K16" i="27"/>
  <c r="L16" i="27"/>
  <c r="M16" i="27"/>
  <c r="N16" i="27"/>
  <c r="O16" i="27"/>
  <c r="K17" i="27"/>
  <c r="L17" i="27"/>
  <c r="M17" i="27"/>
  <c r="N17" i="27"/>
  <c r="O17" i="27"/>
  <c r="K18" i="27"/>
  <c r="L18" i="27"/>
  <c r="M18" i="27"/>
  <c r="N18" i="27"/>
  <c r="O18" i="27"/>
  <c r="K19" i="27"/>
  <c r="L19" i="27"/>
  <c r="M19" i="27"/>
  <c r="N19" i="27"/>
  <c r="O19" i="27"/>
  <c r="K20" i="27"/>
  <c r="L20" i="27"/>
  <c r="M20" i="27"/>
  <c r="N20" i="27"/>
  <c r="O20" i="27"/>
  <c r="L21" i="27"/>
  <c r="M21" i="27"/>
  <c r="N21" i="27"/>
  <c r="O21" i="27"/>
  <c r="K22" i="27"/>
  <c r="L22" i="27"/>
  <c r="M22" i="27"/>
  <c r="N22" i="27"/>
  <c r="O22" i="27"/>
  <c r="K23" i="27"/>
  <c r="L23" i="27"/>
  <c r="M23" i="27"/>
  <c r="N23" i="27"/>
  <c r="O23" i="27"/>
  <c r="K24" i="27"/>
  <c r="L24" i="27"/>
  <c r="M24" i="27"/>
  <c r="N24" i="27"/>
  <c r="O24" i="27"/>
  <c r="K25" i="27"/>
  <c r="L25" i="27"/>
  <c r="M25" i="27"/>
  <c r="N25" i="27"/>
  <c r="O25" i="27"/>
  <c r="K26" i="27"/>
  <c r="L26" i="27"/>
  <c r="M26" i="27"/>
  <c r="N26" i="27"/>
  <c r="O26" i="27"/>
  <c r="K27" i="27"/>
  <c r="L27" i="27"/>
  <c r="M27" i="27"/>
  <c r="N27" i="27"/>
  <c r="O27" i="27"/>
  <c r="K28" i="27"/>
  <c r="L28" i="27"/>
  <c r="M28" i="27"/>
  <c r="N28" i="27"/>
  <c r="O28" i="27"/>
  <c r="K29" i="27"/>
  <c r="L29" i="27"/>
  <c r="M29" i="27"/>
  <c r="N29" i="27"/>
  <c r="O29" i="27"/>
  <c r="K30" i="27"/>
  <c r="L30" i="27"/>
  <c r="M30" i="27"/>
  <c r="N30" i="27"/>
  <c r="O30" i="27"/>
  <c r="K31" i="27"/>
  <c r="L31" i="27"/>
  <c r="M31" i="27"/>
  <c r="N31" i="27"/>
  <c r="O31" i="27"/>
  <c r="K32" i="27"/>
  <c r="L32" i="27"/>
  <c r="M32" i="27"/>
  <c r="N32" i="27"/>
  <c r="O32" i="27"/>
  <c r="K33" i="27"/>
  <c r="L33" i="27"/>
  <c r="M33" i="27"/>
  <c r="N33" i="27"/>
  <c r="O33" i="27"/>
  <c r="K34" i="27"/>
  <c r="L34" i="27"/>
  <c r="M34" i="27"/>
  <c r="N34" i="27"/>
  <c r="O34" i="27"/>
  <c r="K35" i="27"/>
  <c r="L35" i="27"/>
  <c r="M35" i="27"/>
  <c r="N35" i="27"/>
  <c r="O35" i="27"/>
  <c r="K36" i="27"/>
  <c r="L36" i="27"/>
  <c r="M36" i="27"/>
  <c r="N36" i="27"/>
  <c r="O36" i="27"/>
  <c r="K37" i="27"/>
  <c r="L37" i="27"/>
  <c r="M37" i="27"/>
  <c r="N37" i="27"/>
  <c r="O37" i="27"/>
  <c r="K38" i="27"/>
  <c r="L38" i="27"/>
  <c r="M38" i="27"/>
  <c r="N38" i="27"/>
  <c r="O38" i="27"/>
  <c r="K39" i="27"/>
  <c r="L39" i="27"/>
  <c r="M39" i="27"/>
  <c r="N39" i="27"/>
  <c r="O39" i="27"/>
  <c r="K40" i="27"/>
  <c r="L40" i="27"/>
  <c r="M40" i="27"/>
  <c r="N40" i="27"/>
  <c r="O40" i="27"/>
  <c r="O3" i="27"/>
  <c r="N3" i="27"/>
  <c r="M3" i="27"/>
  <c r="L3" i="27"/>
  <c r="K3" i="27"/>
  <c r="K4" i="17"/>
  <c r="L4" i="17"/>
  <c r="M4" i="17"/>
  <c r="N4" i="17"/>
  <c r="O4" i="17"/>
  <c r="K5" i="17"/>
  <c r="L5" i="17"/>
  <c r="M5" i="17"/>
  <c r="N5" i="17"/>
  <c r="O5" i="17"/>
  <c r="K6" i="17"/>
  <c r="L6" i="17"/>
  <c r="M6" i="17"/>
  <c r="N6" i="17"/>
  <c r="O6" i="17"/>
  <c r="K7" i="17"/>
  <c r="L7" i="17"/>
  <c r="M7" i="17"/>
  <c r="N7" i="17"/>
  <c r="O7" i="17"/>
  <c r="K8" i="17"/>
  <c r="L8" i="17"/>
  <c r="M8" i="17"/>
  <c r="N8" i="17"/>
  <c r="O8" i="17"/>
  <c r="K9" i="17"/>
  <c r="L9" i="17"/>
  <c r="M9" i="17"/>
  <c r="N9" i="17"/>
  <c r="O9" i="17"/>
  <c r="K10" i="17"/>
  <c r="L10" i="17"/>
  <c r="M10" i="17"/>
  <c r="N10" i="17"/>
  <c r="O10" i="17"/>
  <c r="K11" i="17"/>
  <c r="N11" i="17"/>
  <c r="O11" i="17"/>
  <c r="K12" i="17"/>
  <c r="L12" i="17"/>
  <c r="M12" i="17"/>
  <c r="N12" i="17"/>
  <c r="O12" i="17"/>
  <c r="K13" i="17"/>
  <c r="M13" i="17"/>
  <c r="N13" i="17"/>
  <c r="O13" i="17"/>
  <c r="K14" i="17"/>
  <c r="L14" i="17"/>
  <c r="M14" i="17"/>
  <c r="N14" i="17"/>
  <c r="O14" i="17"/>
  <c r="K15" i="17"/>
  <c r="L15" i="17"/>
  <c r="M15" i="17"/>
  <c r="N15" i="17"/>
  <c r="O15" i="17"/>
  <c r="K16" i="17"/>
  <c r="L16" i="17"/>
  <c r="M16" i="17"/>
  <c r="N16" i="17"/>
  <c r="O16" i="17"/>
  <c r="K17" i="17"/>
  <c r="L17" i="17"/>
  <c r="M17" i="17"/>
  <c r="N17" i="17"/>
  <c r="O17" i="17"/>
  <c r="K18" i="17"/>
  <c r="L18" i="17"/>
  <c r="M18" i="17"/>
  <c r="N18" i="17"/>
  <c r="O18" i="17"/>
  <c r="K19" i="17"/>
  <c r="L19" i="17"/>
  <c r="M19" i="17"/>
  <c r="N19" i="17"/>
  <c r="O19" i="17"/>
  <c r="K20" i="17"/>
  <c r="L20" i="17"/>
  <c r="M20" i="17"/>
  <c r="N20" i="17"/>
  <c r="O20" i="17"/>
  <c r="K21" i="17"/>
  <c r="L21" i="17"/>
  <c r="M21" i="17"/>
  <c r="N21" i="17"/>
  <c r="O21" i="17"/>
  <c r="K22" i="17"/>
  <c r="L22" i="17"/>
  <c r="M22" i="17"/>
  <c r="N22" i="17"/>
  <c r="O22" i="17"/>
  <c r="K23" i="17"/>
  <c r="L23" i="17"/>
  <c r="M23" i="17"/>
  <c r="N23" i="17"/>
  <c r="O23" i="17"/>
  <c r="K24" i="17"/>
  <c r="L24" i="17"/>
  <c r="M24" i="17"/>
  <c r="N24" i="17"/>
  <c r="O24" i="17"/>
  <c r="K25" i="17"/>
  <c r="L25" i="17"/>
  <c r="M25" i="17"/>
  <c r="N25" i="17"/>
  <c r="O25" i="17"/>
  <c r="K26" i="17"/>
  <c r="L26" i="17"/>
  <c r="M26" i="17"/>
  <c r="N26" i="17"/>
  <c r="O26" i="17"/>
  <c r="K27" i="17"/>
  <c r="L27" i="17"/>
  <c r="M27" i="17"/>
  <c r="N27" i="17"/>
  <c r="O27" i="17"/>
  <c r="K28" i="17"/>
  <c r="L28" i="17"/>
  <c r="M28" i="17"/>
  <c r="N28" i="17"/>
  <c r="O28" i="17"/>
  <c r="K29" i="17"/>
  <c r="L29" i="17"/>
  <c r="M29" i="17"/>
  <c r="N29" i="17"/>
  <c r="O29" i="17"/>
  <c r="K30" i="17"/>
  <c r="L30" i="17"/>
  <c r="M30" i="17"/>
  <c r="N30" i="17"/>
  <c r="O30" i="17"/>
  <c r="K31" i="17"/>
  <c r="L31" i="17"/>
  <c r="M31" i="17"/>
  <c r="N31" i="17"/>
  <c r="O31" i="17"/>
  <c r="K32" i="17"/>
  <c r="L32" i="17"/>
  <c r="M32" i="17"/>
  <c r="N32" i="17"/>
  <c r="O32" i="17"/>
  <c r="K33" i="17"/>
  <c r="L33" i="17"/>
  <c r="M33" i="17"/>
  <c r="N33" i="17"/>
  <c r="O33" i="17"/>
  <c r="K34" i="17"/>
  <c r="L34" i="17"/>
  <c r="M34" i="17"/>
  <c r="N34" i="17"/>
  <c r="O34" i="17"/>
  <c r="K35" i="17"/>
  <c r="L35" i="17"/>
  <c r="M35" i="17"/>
  <c r="N35" i="17"/>
  <c r="O35" i="17"/>
  <c r="K36" i="17"/>
  <c r="L36" i="17"/>
  <c r="M36" i="17"/>
  <c r="N36" i="17"/>
  <c r="O36" i="17"/>
  <c r="K37" i="17"/>
  <c r="L37" i="17"/>
  <c r="M37" i="17"/>
  <c r="N37" i="17"/>
  <c r="O37" i="17"/>
  <c r="K38" i="17"/>
  <c r="L38" i="17"/>
  <c r="M38" i="17"/>
  <c r="N38" i="17"/>
  <c r="O38" i="17"/>
  <c r="K39" i="17"/>
  <c r="L39" i="17"/>
  <c r="M39" i="17"/>
  <c r="N39" i="17"/>
  <c r="O39" i="17"/>
  <c r="K40" i="17"/>
  <c r="L40" i="17"/>
  <c r="M40" i="17"/>
  <c r="N40" i="17"/>
  <c r="O40" i="17"/>
  <c r="O3" i="17"/>
  <c r="N3" i="17"/>
  <c r="M3" i="17"/>
  <c r="L3" i="17"/>
  <c r="K3" i="17"/>
  <c r="K4" i="13"/>
  <c r="L4" i="13"/>
  <c r="M4" i="13"/>
  <c r="N4" i="13"/>
  <c r="O4" i="13"/>
  <c r="K5" i="13"/>
  <c r="L5" i="13"/>
  <c r="M5" i="13"/>
  <c r="N5" i="13"/>
  <c r="O5" i="13"/>
  <c r="K6" i="13"/>
  <c r="L6" i="13"/>
  <c r="M6" i="13"/>
  <c r="N6" i="13"/>
  <c r="O6" i="13"/>
  <c r="K7" i="13"/>
  <c r="L7" i="13"/>
  <c r="M7" i="13"/>
  <c r="N7" i="13"/>
  <c r="O7" i="13"/>
  <c r="K8" i="13"/>
  <c r="L8" i="13"/>
  <c r="M8" i="13"/>
  <c r="N8" i="13"/>
  <c r="O8" i="13"/>
  <c r="K9" i="13"/>
  <c r="L9" i="13"/>
  <c r="M9" i="13"/>
  <c r="N9" i="13"/>
  <c r="O9" i="13"/>
  <c r="K10" i="13"/>
  <c r="L10" i="13"/>
  <c r="M10" i="13"/>
  <c r="N10" i="13"/>
  <c r="O10" i="13"/>
  <c r="K11" i="13"/>
  <c r="L11" i="13"/>
  <c r="M11" i="13"/>
  <c r="N11" i="13"/>
  <c r="O11" i="13"/>
  <c r="K12" i="13"/>
  <c r="L12" i="13"/>
  <c r="M12" i="13"/>
  <c r="N12" i="13"/>
  <c r="O12" i="13"/>
  <c r="K13" i="13"/>
  <c r="L13" i="13"/>
  <c r="M13" i="13"/>
  <c r="N13" i="13"/>
  <c r="O13" i="13"/>
  <c r="K14" i="13"/>
  <c r="M14" i="13"/>
  <c r="N14" i="13"/>
  <c r="O14" i="13"/>
  <c r="K15" i="13"/>
  <c r="M15" i="13"/>
  <c r="N15" i="13"/>
  <c r="O15" i="13"/>
  <c r="K16" i="13"/>
  <c r="M16" i="13"/>
  <c r="N16" i="13"/>
  <c r="O16" i="13"/>
  <c r="K17" i="13"/>
  <c r="L17" i="13"/>
  <c r="M17" i="13"/>
  <c r="N17" i="13"/>
  <c r="O17" i="13"/>
  <c r="K18" i="13"/>
  <c r="L18" i="13"/>
  <c r="M18" i="13"/>
  <c r="N18" i="13"/>
  <c r="O18" i="13"/>
  <c r="K19" i="13"/>
  <c r="L19" i="13"/>
  <c r="M19" i="13"/>
  <c r="N19" i="13"/>
  <c r="O19" i="13"/>
  <c r="K20" i="13"/>
  <c r="L20" i="13"/>
  <c r="M20" i="13"/>
  <c r="N20" i="13"/>
  <c r="O20" i="13"/>
  <c r="K21" i="13"/>
  <c r="L21" i="13"/>
  <c r="M21" i="13"/>
  <c r="N21" i="13"/>
  <c r="O21" i="13"/>
  <c r="K22" i="13"/>
  <c r="L22" i="13"/>
  <c r="M22" i="13"/>
  <c r="N22" i="13"/>
  <c r="O22" i="13"/>
  <c r="K23" i="13"/>
  <c r="L23" i="13"/>
  <c r="M23" i="13"/>
  <c r="N23" i="13"/>
  <c r="O23" i="13"/>
  <c r="K24" i="13"/>
  <c r="L24" i="13"/>
  <c r="M24" i="13"/>
  <c r="N24" i="13"/>
  <c r="O24" i="13"/>
  <c r="K25" i="13"/>
  <c r="L25" i="13"/>
  <c r="M25" i="13"/>
  <c r="N25" i="13"/>
  <c r="O25" i="13"/>
  <c r="K26" i="13"/>
  <c r="L26" i="13"/>
  <c r="M26" i="13"/>
  <c r="N26" i="13"/>
  <c r="O26" i="13"/>
  <c r="K27" i="13"/>
  <c r="L27" i="13"/>
  <c r="M27" i="13"/>
  <c r="N27" i="13"/>
  <c r="O27" i="13"/>
  <c r="K28" i="13"/>
  <c r="L28" i="13"/>
  <c r="M28" i="13"/>
  <c r="N28" i="13"/>
  <c r="O28" i="13"/>
  <c r="K29" i="13"/>
  <c r="L29" i="13"/>
  <c r="M29" i="13"/>
  <c r="N29" i="13"/>
  <c r="O29" i="13"/>
  <c r="K30" i="13"/>
  <c r="L30" i="13"/>
  <c r="M30" i="13"/>
  <c r="N30" i="13"/>
  <c r="O30" i="13"/>
  <c r="K31" i="13"/>
  <c r="L31" i="13"/>
  <c r="M31" i="13"/>
  <c r="N31" i="13"/>
  <c r="O31" i="13"/>
  <c r="K32" i="13"/>
  <c r="L32" i="13"/>
  <c r="M32" i="13"/>
  <c r="N32" i="13"/>
  <c r="O32" i="13"/>
  <c r="K33" i="13"/>
  <c r="L33" i="13"/>
  <c r="M33" i="13"/>
  <c r="N33" i="13"/>
  <c r="O33" i="13"/>
  <c r="K34" i="13"/>
  <c r="L34" i="13"/>
  <c r="M34" i="13"/>
  <c r="N34" i="13"/>
  <c r="O34" i="13"/>
  <c r="K35" i="13"/>
  <c r="L35" i="13"/>
  <c r="M35" i="13"/>
  <c r="N35" i="13"/>
  <c r="O35" i="13"/>
  <c r="K36" i="13"/>
  <c r="L36" i="13"/>
  <c r="M36" i="13"/>
  <c r="N36" i="13"/>
  <c r="O36" i="13"/>
  <c r="K37" i="13"/>
  <c r="L37" i="13"/>
  <c r="M37" i="13"/>
  <c r="N37" i="13"/>
  <c r="O37" i="13"/>
  <c r="K38" i="13"/>
  <c r="L38" i="13"/>
  <c r="M38" i="13"/>
  <c r="N38" i="13"/>
  <c r="O38" i="13"/>
  <c r="K39" i="13"/>
  <c r="L39" i="13"/>
  <c r="M39" i="13"/>
  <c r="N39" i="13"/>
  <c r="O39" i="13"/>
  <c r="K40" i="13"/>
  <c r="L40" i="13"/>
  <c r="M40" i="13"/>
  <c r="N40" i="13"/>
  <c r="O40" i="13"/>
  <c r="O3" i="13"/>
  <c r="N3" i="13"/>
  <c r="M3" i="13"/>
  <c r="L3" i="13"/>
  <c r="K3" i="13"/>
  <c r="K4" i="6"/>
  <c r="L4" i="6"/>
  <c r="M4" i="6"/>
  <c r="N4" i="6"/>
  <c r="O4" i="6"/>
  <c r="K5" i="6"/>
  <c r="L5" i="6"/>
  <c r="M5" i="6"/>
  <c r="N5" i="6"/>
  <c r="O5" i="6"/>
  <c r="K6" i="6"/>
  <c r="L6" i="6"/>
  <c r="M6" i="6"/>
  <c r="N6" i="6"/>
  <c r="O6" i="6"/>
  <c r="K7" i="6"/>
  <c r="L7" i="6"/>
  <c r="M7" i="6"/>
  <c r="N7" i="6"/>
  <c r="O7" i="6"/>
  <c r="K8" i="6"/>
  <c r="L8" i="6"/>
  <c r="M8" i="6"/>
  <c r="N8" i="6"/>
  <c r="O8" i="6"/>
  <c r="K9" i="6"/>
  <c r="L9" i="6"/>
  <c r="M9" i="6"/>
  <c r="N9" i="6"/>
  <c r="O9" i="6"/>
  <c r="K10" i="6"/>
  <c r="L10" i="6"/>
  <c r="M10" i="6"/>
  <c r="N10" i="6"/>
  <c r="O10" i="6"/>
  <c r="K11" i="6"/>
  <c r="L11" i="6"/>
  <c r="M11" i="6"/>
  <c r="N11" i="6"/>
  <c r="O11" i="6"/>
  <c r="K12" i="6"/>
  <c r="M12" i="6"/>
  <c r="N12" i="6"/>
  <c r="O12" i="6"/>
  <c r="K13" i="6"/>
  <c r="M13" i="6"/>
  <c r="N13" i="6"/>
  <c r="O13" i="6"/>
  <c r="K14" i="6"/>
  <c r="L14" i="6"/>
  <c r="M14" i="6"/>
  <c r="N14" i="6"/>
  <c r="O14" i="6"/>
  <c r="K15" i="6"/>
  <c r="L15" i="6"/>
  <c r="M15" i="6"/>
  <c r="N15" i="6"/>
  <c r="O15" i="6"/>
  <c r="K16" i="6"/>
  <c r="L16" i="6"/>
  <c r="M16" i="6"/>
  <c r="N16" i="6"/>
  <c r="O16" i="6"/>
  <c r="K17" i="6"/>
  <c r="L17" i="6"/>
  <c r="M17" i="6"/>
  <c r="N17" i="6"/>
  <c r="O17" i="6"/>
  <c r="K18" i="6"/>
  <c r="L18" i="6"/>
  <c r="M18" i="6"/>
  <c r="N18" i="6"/>
  <c r="O18" i="6"/>
  <c r="K19" i="6"/>
  <c r="L19" i="6"/>
  <c r="M19" i="6"/>
  <c r="N19" i="6"/>
  <c r="O19" i="6"/>
  <c r="K20" i="6"/>
  <c r="L20" i="6"/>
  <c r="M20" i="6"/>
  <c r="N20" i="6"/>
  <c r="O20" i="6"/>
  <c r="L21" i="6"/>
  <c r="M21" i="6"/>
  <c r="N21" i="6"/>
  <c r="O21" i="6"/>
  <c r="K22" i="6"/>
  <c r="L22" i="6"/>
  <c r="M22" i="6"/>
  <c r="N22" i="6"/>
  <c r="O22" i="6"/>
  <c r="K23" i="6"/>
  <c r="L23" i="6"/>
  <c r="M23" i="6"/>
  <c r="N23" i="6"/>
  <c r="O23" i="6"/>
  <c r="K24" i="6"/>
  <c r="L24" i="6"/>
  <c r="M24" i="6"/>
  <c r="N24" i="6"/>
  <c r="O24" i="6"/>
  <c r="K25" i="6"/>
  <c r="L25" i="6"/>
  <c r="M25" i="6"/>
  <c r="N25" i="6"/>
  <c r="O25" i="6"/>
  <c r="K26" i="6"/>
  <c r="L26" i="6"/>
  <c r="M26" i="6"/>
  <c r="N26" i="6"/>
  <c r="O26" i="6"/>
  <c r="K27" i="6"/>
  <c r="L27" i="6"/>
  <c r="M27" i="6"/>
  <c r="N27" i="6"/>
  <c r="O27" i="6"/>
  <c r="K28" i="6"/>
  <c r="L28" i="6"/>
  <c r="M28" i="6"/>
  <c r="N28" i="6"/>
  <c r="O28" i="6"/>
  <c r="K29" i="6"/>
  <c r="L29" i="6"/>
  <c r="M29" i="6"/>
  <c r="N29" i="6"/>
  <c r="O29" i="6"/>
  <c r="K30" i="6"/>
  <c r="L30" i="6"/>
  <c r="M30" i="6"/>
  <c r="N30" i="6"/>
  <c r="O30" i="6"/>
  <c r="K31" i="6"/>
  <c r="L31" i="6"/>
  <c r="M31" i="6"/>
  <c r="N31" i="6"/>
  <c r="O31" i="6"/>
  <c r="K32" i="6"/>
  <c r="L32" i="6"/>
  <c r="M32" i="6"/>
  <c r="N32" i="6"/>
  <c r="O32" i="6"/>
  <c r="K33" i="6"/>
  <c r="L33" i="6"/>
  <c r="M33" i="6"/>
  <c r="N33" i="6"/>
  <c r="O33" i="6"/>
  <c r="K34" i="6"/>
  <c r="L34" i="6"/>
  <c r="M34" i="6"/>
  <c r="N34" i="6"/>
  <c r="O34" i="6"/>
  <c r="K35" i="6"/>
  <c r="L35" i="6"/>
  <c r="M35" i="6"/>
  <c r="N35" i="6"/>
  <c r="O35" i="6"/>
  <c r="K36" i="6"/>
  <c r="L36" i="6"/>
  <c r="M36" i="6"/>
  <c r="N36" i="6"/>
  <c r="O36" i="6"/>
  <c r="K37" i="6"/>
  <c r="L37" i="6"/>
  <c r="M37" i="6"/>
  <c r="N37" i="6"/>
  <c r="O37" i="6"/>
  <c r="K38" i="6"/>
  <c r="L38" i="6"/>
  <c r="M38" i="6"/>
  <c r="N38" i="6"/>
  <c r="O38" i="6"/>
  <c r="K39" i="6"/>
  <c r="L39" i="6"/>
  <c r="M39" i="6"/>
  <c r="N39" i="6"/>
  <c r="O39" i="6"/>
  <c r="K40" i="6"/>
  <c r="L40" i="6"/>
  <c r="M40" i="6"/>
  <c r="N40" i="6"/>
  <c r="O40" i="6"/>
  <c r="O3" i="6"/>
  <c r="N3" i="6"/>
  <c r="M3" i="6"/>
  <c r="L3" i="6"/>
  <c r="K3" i="6"/>
  <c r="K3" i="1"/>
  <c r="I33" i="1"/>
  <c r="N4" i="1"/>
  <c r="K5" i="1"/>
  <c r="L5" i="1"/>
  <c r="M5" i="1"/>
  <c r="N5" i="1"/>
  <c r="K6" i="1"/>
  <c r="L6" i="1"/>
  <c r="M6" i="1"/>
  <c r="N6" i="1"/>
  <c r="K7" i="1"/>
  <c r="L7" i="1"/>
  <c r="M7" i="1"/>
  <c r="N7" i="1"/>
  <c r="K8" i="1"/>
  <c r="L8" i="1"/>
  <c r="M8" i="1"/>
  <c r="N8" i="1"/>
  <c r="K9" i="1"/>
  <c r="L9" i="1"/>
  <c r="M9" i="1"/>
  <c r="N9" i="1"/>
  <c r="K10" i="1"/>
  <c r="L10" i="1"/>
  <c r="M10" i="1"/>
  <c r="N10" i="1"/>
  <c r="K11" i="1"/>
  <c r="L11" i="1"/>
  <c r="M11" i="1"/>
  <c r="N11" i="1"/>
  <c r="K12" i="1"/>
  <c r="L12" i="1"/>
  <c r="M12" i="1"/>
  <c r="N12" i="1"/>
  <c r="K13" i="1"/>
  <c r="L13" i="1"/>
  <c r="M13" i="1"/>
  <c r="N13" i="1"/>
  <c r="K14" i="1"/>
  <c r="L14" i="1"/>
  <c r="M14" i="1"/>
  <c r="N14" i="1"/>
  <c r="K15" i="1"/>
  <c r="L15" i="1"/>
  <c r="M15" i="1"/>
  <c r="N15" i="1"/>
  <c r="K16" i="1"/>
  <c r="L16" i="1"/>
  <c r="M16" i="1"/>
  <c r="N16" i="1"/>
  <c r="K17" i="1"/>
  <c r="L17" i="1"/>
  <c r="M17" i="1"/>
  <c r="N17" i="1"/>
  <c r="K18" i="1"/>
  <c r="L18" i="1"/>
  <c r="M18" i="1"/>
  <c r="N18" i="1"/>
  <c r="K19" i="1"/>
  <c r="L19" i="1"/>
  <c r="M19" i="1"/>
  <c r="N19" i="1"/>
  <c r="K20" i="1"/>
  <c r="L20" i="1"/>
  <c r="M20" i="1"/>
  <c r="N20" i="1"/>
  <c r="K21" i="1"/>
  <c r="L21" i="1"/>
  <c r="M21" i="1"/>
  <c r="N21" i="1"/>
  <c r="K22" i="1"/>
  <c r="L22" i="1"/>
  <c r="M22" i="1"/>
  <c r="N22" i="1"/>
  <c r="K23" i="1"/>
  <c r="L23" i="1"/>
  <c r="M23" i="1"/>
  <c r="N23" i="1"/>
  <c r="K24" i="1"/>
  <c r="L24" i="1"/>
  <c r="M24" i="1"/>
  <c r="N24" i="1"/>
  <c r="K25" i="1"/>
  <c r="L25" i="1"/>
  <c r="M25" i="1"/>
  <c r="N25" i="1"/>
  <c r="K26" i="1"/>
  <c r="L26" i="1"/>
  <c r="M26" i="1"/>
  <c r="N26" i="1"/>
  <c r="K27" i="1"/>
  <c r="L27" i="1"/>
  <c r="M27" i="1"/>
  <c r="N27" i="1"/>
  <c r="K28" i="1"/>
  <c r="L28" i="1"/>
  <c r="M28" i="1"/>
  <c r="N28" i="1"/>
  <c r="K29" i="1"/>
  <c r="L29" i="1"/>
  <c r="M29" i="1"/>
  <c r="N29" i="1"/>
  <c r="K30" i="1"/>
  <c r="L30" i="1"/>
  <c r="M30" i="1"/>
  <c r="N30" i="1"/>
  <c r="K31" i="1"/>
  <c r="L31" i="1"/>
  <c r="M31" i="1"/>
  <c r="N31" i="1"/>
  <c r="K32" i="1"/>
  <c r="L32" i="1"/>
  <c r="M32" i="1"/>
  <c r="N32" i="1"/>
  <c r="L33" i="1"/>
  <c r="M33" i="1"/>
  <c r="N33" i="1"/>
  <c r="K34" i="1"/>
  <c r="L34" i="1"/>
  <c r="M34" i="1"/>
  <c r="N34" i="1"/>
  <c r="K35" i="1"/>
  <c r="L35" i="1"/>
  <c r="M35" i="1"/>
  <c r="N35" i="1"/>
  <c r="K36" i="1"/>
  <c r="L36" i="1"/>
  <c r="M36" i="1"/>
  <c r="N36" i="1"/>
  <c r="K37" i="1"/>
  <c r="L37" i="1"/>
  <c r="M37" i="1"/>
  <c r="N37" i="1"/>
  <c r="K38" i="1"/>
  <c r="L38" i="1"/>
  <c r="M38" i="1"/>
  <c r="N38" i="1"/>
  <c r="K39" i="1"/>
  <c r="L39" i="1"/>
  <c r="M39" i="1"/>
  <c r="N39" i="1"/>
  <c r="K40" i="1"/>
  <c r="L40" i="1"/>
  <c r="M40" i="1"/>
  <c r="N40" i="1"/>
  <c r="N3" i="1"/>
  <c r="M3" i="1"/>
  <c r="L3" i="1"/>
  <c r="O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3" i="1"/>
  <c r="I3" i="1"/>
  <c r="B41" i="27"/>
  <c r="C41" i="13"/>
  <c r="D41" i="13"/>
  <c r="E41" i="13"/>
  <c r="F41" i="13"/>
  <c r="B41" i="13"/>
  <c r="C41" i="17"/>
  <c r="D41" i="17"/>
  <c r="E41" i="17"/>
  <c r="B41" i="17"/>
  <c r="C41" i="6"/>
  <c r="D41" i="6"/>
  <c r="E41" i="6"/>
  <c r="F41" i="6"/>
  <c r="B41" i="6"/>
  <c r="C41" i="1"/>
  <c r="D41" i="1"/>
  <c r="E41" i="1"/>
  <c r="F41" i="1"/>
  <c r="G41" i="1"/>
  <c r="B41" i="1"/>
  <c r="J33" i="1" l="1"/>
  <c r="P33" i="1" s="1"/>
  <c r="J3" i="1"/>
  <c r="P3" i="1" l="1"/>
  <c r="I4" i="17"/>
  <c r="J4" i="17" s="1"/>
  <c r="P4" i="17" s="1"/>
  <c r="I5" i="17"/>
  <c r="J5" i="17" s="1"/>
  <c r="P5" i="17" s="1"/>
  <c r="I6" i="17"/>
  <c r="J6" i="17" s="1"/>
  <c r="P6" i="17" s="1"/>
  <c r="I7" i="17"/>
  <c r="J7" i="17" s="1"/>
  <c r="P7" i="17" s="1"/>
  <c r="I8" i="17"/>
  <c r="J8" i="17" s="1"/>
  <c r="P8" i="17" s="1"/>
  <c r="I9" i="17"/>
  <c r="J9" i="17" s="1"/>
  <c r="P9" i="17" s="1"/>
  <c r="I10" i="17"/>
  <c r="J10" i="17" s="1"/>
  <c r="P10" i="17" s="1"/>
  <c r="I11" i="17"/>
  <c r="J11" i="17" s="1"/>
  <c r="P11" i="17" s="1"/>
  <c r="I12" i="17"/>
  <c r="J12" i="17" s="1"/>
  <c r="P12" i="17" s="1"/>
  <c r="I13" i="17"/>
  <c r="J13" i="17" s="1"/>
  <c r="P13" i="17" s="1"/>
  <c r="I14" i="17"/>
  <c r="J14" i="17" s="1"/>
  <c r="P14" i="17" s="1"/>
  <c r="I15" i="17"/>
  <c r="J15" i="17" s="1"/>
  <c r="P15" i="17" s="1"/>
  <c r="I16" i="17"/>
  <c r="J16" i="17" s="1"/>
  <c r="P16" i="17" s="1"/>
  <c r="I17" i="17"/>
  <c r="J17" i="17" s="1"/>
  <c r="P17" i="17" s="1"/>
  <c r="I18" i="17"/>
  <c r="J18" i="17" s="1"/>
  <c r="P18" i="17" s="1"/>
  <c r="I19" i="17"/>
  <c r="J19" i="17" s="1"/>
  <c r="P19" i="17" s="1"/>
  <c r="I20" i="17"/>
  <c r="J20" i="17" s="1"/>
  <c r="P20" i="17" s="1"/>
  <c r="I22" i="17"/>
  <c r="J22" i="17" s="1"/>
  <c r="P22" i="17" s="1"/>
  <c r="I23" i="17"/>
  <c r="J23" i="17" s="1"/>
  <c r="P23" i="17" s="1"/>
  <c r="I24" i="17"/>
  <c r="J24" i="17" s="1"/>
  <c r="P24" i="17" s="1"/>
  <c r="I25" i="17"/>
  <c r="J25" i="17" s="1"/>
  <c r="P25" i="17" s="1"/>
  <c r="I26" i="17"/>
  <c r="J26" i="17" s="1"/>
  <c r="P26" i="17" s="1"/>
  <c r="I27" i="17"/>
  <c r="J27" i="17" s="1"/>
  <c r="P27" i="17" s="1"/>
  <c r="I28" i="17"/>
  <c r="J28" i="17" s="1"/>
  <c r="P28" i="17" s="1"/>
  <c r="I29" i="17"/>
  <c r="J29" i="17" s="1"/>
  <c r="P29" i="17" s="1"/>
  <c r="I30" i="17"/>
  <c r="J30" i="17" s="1"/>
  <c r="P30" i="17" s="1"/>
  <c r="I31" i="17"/>
  <c r="J31" i="17" s="1"/>
  <c r="P31" i="17" s="1"/>
  <c r="I32" i="17"/>
  <c r="J32" i="17" s="1"/>
  <c r="P32" i="17" s="1"/>
  <c r="I33" i="17"/>
  <c r="J33" i="17" s="1"/>
  <c r="P33" i="17" s="1"/>
  <c r="I34" i="17"/>
  <c r="J34" i="17" s="1"/>
  <c r="P34" i="17" s="1"/>
  <c r="I35" i="17"/>
  <c r="J35" i="17" s="1"/>
  <c r="P35" i="17" s="1"/>
  <c r="I36" i="17"/>
  <c r="J36" i="17" s="1"/>
  <c r="P36" i="17" s="1"/>
  <c r="I37" i="17"/>
  <c r="J37" i="17" s="1"/>
  <c r="P37" i="17" s="1"/>
  <c r="I38" i="17"/>
  <c r="J38" i="17" s="1"/>
  <c r="P38" i="17" s="1"/>
  <c r="I39" i="17"/>
  <c r="J39" i="17" s="1"/>
  <c r="P39" i="17" s="1"/>
  <c r="I40" i="17"/>
  <c r="J40" i="17" s="1"/>
  <c r="P40" i="17" s="1"/>
  <c r="I3" i="17"/>
  <c r="J3" i="17" s="1"/>
  <c r="P3" i="17" s="1"/>
  <c r="I40" i="27" l="1"/>
  <c r="J40" i="27" s="1"/>
  <c r="P40" i="27" s="1"/>
  <c r="I38" i="27"/>
  <c r="J38" i="27" s="1"/>
  <c r="P38" i="27" s="1"/>
  <c r="I37" i="27"/>
  <c r="J37" i="27" s="1"/>
  <c r="P37" i="27" s="1"/>
  <c r="I36" i="27"/>
  <c r="J36" i="27" s="1"/>
  <c r="P36" i="27" s="1"/>
  <c r="I35" i="27"/>
  <c r="J35" i="27" s="1"/>
  <c r="P35" i="27" s="1"/>
  <c r="I34" i="27"/>
  <c r="J34" i="27" s="1"/>
  <c r="P34" i="27" s="1"/>
  <c r="I33" i="27"/>
  <c r="J33" i="27" s="1"/>
  <c r="P33" i="27" s="1"/>
  <c r="I32" i="27"/>
  <c r="J32" i="27" s="1"/>
  <c r="P32" i="27" s="1"/>
  <c r="I31" i="27"/>
  <c r="J31" i="27" s="1"/>
  <c r="P31" i="27" s="1"/>
  <c r="I30" i="27"/>
  <c r="J30" i="27" s="1"/>
  <c r="P30" i="27" s="1"/>
  <c r="I29" i="27"/>
  <c r="J29" i="27" s="1"/>
  <c r="P29" i="27" s="1"/>
  <c r="I28" i="27"/>
  <c r="J28" i="27" s="1"/>
  <c r="P28" i="27" s="1"/>
  <c r="I27" i="27"/>
  <c r="J27" i="27" s="1"/>
  <c r="P27" i="27" s="1"/>
  <c r="I26" i="27"/>
  <c r="J26" i="27" s="1"/>
  <c r="P26" i="27" s="1"/>
  <c r="I25" i="27"/>
  <c r="J25" i="27" s="1"/>
  <c r="P25" i="27" s="1"/>
  <c r="I24" i="27"/>
  <c r="J24" i="27" s="1"/>
  <c r="P24" i="27" s="1"/>
  <c r="I23" i="27"/>
  <c r="J23" i="27" s="1"/>
  <c r="P23" i="27" s="1"/>
  <c r="I22" i="27"/>
  <c r="J22" i="27" s="1"/>
  <c r="P22" i="27" s="1"/>
  <c r="I21" i="27"/>
  <c r="J21" i="27" s="1"/>
  <c r="P21" i="27" s="1"/>
  <c r="I20" i="27"/>
  <c r="J20" i="27" s="1"/>
  <c r="P20" i="27" s="1"/>
  <c r="I19" i="27"/>
  <c r="J19" i="27" s="1"/>
  <c r="P19" i="27" s="1"/>
  <c r="I18" i="27"/>
  <c r="J18" i="27" s="1"/>
  <c r="P18" i="27" s="1"/>
  <c r="I17" i="27"/>
  <c r="J17" i="27" s="1"/>
  <c r="P17" i="27" s="1"/>
  <c r="I16" i="27"/>
  <c r="J16" i="27" s="1"/>
  <c r="P16" i="27" s="1"/>
  <c r="I15" i="27"/>
  <c r="J15" i="27" s="1"/>
  <c r="P15" i="27" s="1"/>
  <c r="I13" i="27"/>
  <c r="J13" i="27" s="1"/>
  <c r="P13" i="27" s="1"/>
  <c r="I4" i="27"/>
  <c r="J4" i="27" s="1"/>
  <c r="P4" i="27" s="1"/>
  <c r="I40" i="13" l="1"/>
  <c r="J40" i="13" s="1"/>
  <c r="P40" i="13" s="1"/>
  <c r="I39" i="13"/>
  <c r="J39" i="13" s="1"/>
  <c r="P39" i="13" s="1"/>
  <c r="I38" i="13"/>
  <c r="J38" i="13" s="1"/>
  <c r="P38" i="13" s="1"/>
  <c r="I37" i="13"/>
  <c r="J37" i="13" s="1"/>
  <c r="P37" i="13" s="1"/>
  <c r="I36" i="13"/>
  <c r="J36" i="13" s="1"/>
  <c r="P36" i="13" s="1"/>
  <c r="I35" i="13"/>
  <c r="J35" i="13" s="1"/>
  <c r="P35" i="13" s="1"/>
  <c r="I34" i="13"/>
  <c r="J34" i="13" s="1"/>
  <c r="P34" i="13" s="1"/>
  <c r="I33" i="13"/>
  <c r="J33" i="13" s="1"/>
  <c r="P33" i="13" s="1"/>
  <c r="I32" i="13"/>
  <c r="J32" i="13" s="1"/>
  <c r="P32" i="13" s="1"/>
  <c r="I31" i="13"/>
  <c r="J31" i="13" s="1"/>
  <c r="P31" i="13" s="1"/>
  <c r="I30" i="13"/>
  <c r="J30" i="13" s="1"/>
  <c r="P30" i="13" s="1"/>
  <c r="I29" i="13"/>
  <c r="J29" i="13" s="1"/>
  <c r="P29" i="13" s="1"/>
  <c r="I28" i="13"/>
  <c r="J28" i="13" s="1"/>
  <c r="P28" i="13" s="1"/>
  <c r="I27" i="13"/>
  <c r="J27" i="13" s="1"/>
  <c r="P27" i="13" s="1"/>
  <c r="I26" i="13"/>
  <c r="J26" i="13" s="1"/>
  <c r="P26" i="13" s="1"/>
  <c r="I25" i="13"/>
  <c r="J25" i="13" s="1"/>
  <c r="P25" i="13" s="1"/>
  <c r="I24" i="13"/>
  <c r="J24" i="13" s="1"/>
  <c r="P24" i="13" s="1"/>
  <c r="I23" i="13"/>
  <c r="J23" i="13" s="1"/>
  <c r="P23" i="13" s="1"/>
  <c r="I22" i="13"/>
  <c r="J22" i="13" s="1"/>
  <c r="P22" i="13" s="1"/>
  <c r="I20" i="13"/>
  <c r="J20" i="13" s="1"/>
  <c r="P20" i="13" s="1"/>
  <c r="I19" i="13"/>
  <c r="J19" i="13" s="1"/>
  <c r="P19" i="13" s="1"/>
  <c r="I18" i="13"/>
  <c r="J18" i="13" s="1"/>
  <c r="P18" i="13" s="1"/>
  <c r="I17" i="13"/>
  <c r="J17" i="13" s="1"/>
  <c r="P17" i="13" s="1"/>
  <c r="I16" i="13"/>
  <c r="J16" i="13" s="1"/>
  <c r="P16" i="13" s="1"/>
  <c r="I15" i="13"/>
  <c r="J15" i="13" s="1"/>
  <c r="P15" i="13" s="1"/>
  <c r="I11" i="13"/>
  <c r="J11" i="13" s="1"/>
  <c r="P11" i="13" s="1"/>
  <c r="I10" i="13"/>
  <c r="J10" i="13" s="1"/>
  <c r="P10" i="13" s="1"/>
  <c r="I9" i="13"/>
  <c r="J9" i="13" s="1"/>
  <c r="P9" i="13" s="1"/>
  <c r="I7" i="13"/>
  <c r="J7" i="13" s="1"/>
  <c r="P7" i="13" s="1"/>
  <c r="I4" i="13"/>
  <c r="J4" i="13" s="1"/>
  <c r="P4" i="13" s="1"/>
  <c r="I40" i="6"/>
  <c r="J40" i="6" s="1"/>
  <c r="P40" i="6" s="1"/>
  <c r="I39" i="6"/>
  <c r="J39" i="6" s="1"/>
  <c r="P39" i="6" s="1"/>
  <c r="I38" i="6"/>
  <c r="J38" i="6" s="1"/>
  <c r="P38" i="6" s="1"/>
  <c r="I37" i="6"/>
  <c r="J37" i="6" s="1"/>
  <c r="P37" i="6" s="1"/>
  <c r="I36" i="6"/>
  <c r="J36" i="6" s="1"/>
  <c r="P36" i="6" s="1"/>
  <c r="I35" i="6"/>
  <c r="J35" i="6" s="1"/>
  <c r="P35" i="6" s="1"/>
  <c r="I34" i="6"/>
  <c r="J34" i="6" s="1"/>
  <c r="P34" i="6" s="1"/>
  <c r="I33" i="6"/>
  <c r="J33" i="6" s="1"/>
  <c r="P33" i="6" s="1"/>
  <c r="I32" i="6"/>
  <c r="J32" i="6" s="1"/>
  <c r="P32" i="6" s="1"/>
  <c r="I31" i="6"/>
  <c r="J31" i="6" s="1"/>
  <c r="P31" i="6" s="1"/>
  <c r="I30" i="6"/>
  <c r="J30" i="6" s="1"/>
  <c r="P30" i="6" s="1"/>
  <c r="I29" i="6"/>
  <c r="J29" i="6" s="1"/>
  <c r="P29" i="6" s="1"/>
  <c r="I28" i="6"/>
  <c r="J28" i="6" s="1"/>
  <c r="P28" i="6" s="1"/>
  <c r="I27" i="6"/>
  <c r="J27" i="6" s="1"/>
  <c r="P27" i="6" s="1"/>
  <c r="I26" i="6"/>
  <c r="J26" i="6" s="1"/>
  <c r="P26" i="6" s="1"/>
  <c r="I25" i="6"/>
  <c r="J25" i="6" s="1"/>
  <c r="P25" i="6" s="1"/>
  <c r="I24" i="6"/>
  <c r="J24" i="6" s="1"/>
  <c r="P24" i="6" s="1"/>
  <c r="I23" i="6"/>
  <c r="J23" i="6" s="1"/>
  <c r="P23" i="6" s="1"/>
  <c r="I22" i="6"/>
  <c r="J22" i="6" s="1"/>
  <c r="P22" i="6" s="1"/>
  <c r="I20" i="6"/>
  <c r="J20" i="6" s="1"/>
  <c r="P20" i="6" s="1"/>
  <c r="I19" i="6"/>
  <c r="J19" i="6" s="1"/>
  <c r="P19" i="6" s="1"/>
  <c r="I18" i="6"/>
  <c r="J18" i="6" s="1"/>
  <c r="P18" i="6" s="1"/>
  <c r="I17" i="6"/>
  <c r="J17" i="6" s="1"/>
  <c r="P17" i="6" s="1"/>
  <c r="I16" i="6"/>
  <c r="J16" i="6" s="1"/>
  <c r="P16" i="6" s="1"/>
  <c r="I15" i="6"/>
  <c r="J15" i="6" s="1"/>
  <c r="P15" i="6" s="1"/>
  <c r="I14" i="6"/>
  <c r="J14" i="6" s="1"/>
  <c r="P14" i="6" s="1"/>
  <c r="I13" i="6"/>
  <c r="J13" i="6" s="1"/>
  <c r="P13" i="6" s="1"/>
  <c r="I12" i="6"/>
  <c r="J12" i="6" s="1"/>
  <c r="P12" i="6" s="1"/>
  <c r="I11" i="6"/>
  <c r="J11" i="6" s="1"/>
  <c r="P11" i="6" s="1"/>
  <c r="I10" i="6"/>
  <c r="J10" i="6" s="1"/>
  <c r="P10" i="6" s="1"/>
  <c r="I9" i="6"/>
  <c r="J9" i="6" s="1"/>
  <c r="P9" i="6" s="1"/>
  <c r="I8" i="6"/>
  <c r="J8" i="6" s="1"/>
  <c r="P8" i="6" s="1"/>
  <c r="I7" i="6"/>
  <c r="J7" i="6" s="1"/>
  <c r="P7" i="6" s="1"/>
  <c r="I6" i="6"/>
  <c r="J6" i="6" s="1"/>
  <c r="P6" i="6" s="1"/>
  <c r="I5" i="6"/>
  <c r="J5" i="6" s="1"/>
  <c r="P5" i="6" s="1"/>
  <c r="I4" i="6"/>
  <c r="J4" i="6" s="1"/>
  <c r="P4" i="6" s="1"/>
  <c r="I3" i="6"/>
  <c r="J3" i="6" s="1"/>
  <c r="P3" i="6" l="1"/>
  <c r="I4" i="1"/>
  <c r="J4" i="1" s="1"/>
  <c r="P4" i="1" s="1"/>
  <c r="I5" i="1"/>
  <c r="J5" i="1" s="1"/>
  <c r="P5" i="1" s="1"/>
  <c r="I6" i="1"/>
  <c r="J6" i="1" s="1"/>
  <c r="P6" i="1" s="1"/>
  <c r="I7" i="1"/>
  <c r="J7" i="1" s="1"/>
  <c r="P7" i="1" s="1"/>
  <c r="I8" i="1"/>
  <c r="J8" i="1" s="1"/>
  <c r="P8" i="1" s="1"/>
  <c r="I9" i="1"/>
  <c r="J9" i="1" s="1"/>
  <c r="P9" i="1" s="1"/>
  <c r="I10" i="1"/>
  <c r="J10" i="1" s="1"/>
  <c r="P10" i="1" s="1"/>
  <c r="I11" i="1"/>
  <c r="J11" i="1" s="1"/>
  <c r="P11" i="1" s="1"/>
  <c r="I12" i="1"/>
  <c r="J12" i="1" s="1"/>
  <c r="P12" i="1" s="1"/>
  <c r="I13" i="1"/>
  <c r="J13" i="1" s="1"/>
  <c r="P13" i="1" s="1"/>
  <c r="I14" i="1"/>
  <c r="J14" i="1" s="1"/>
  <c r="P14" i="1" s="1"/>
  <c r="I15" i="1"/>
  <c r="J15" i="1" s="1"/>
  <c r="P15" i="1" s="1"/>
  <c r="I16" i="1"/>
  <c r="J16" i="1" s="1"/>
  <c r="P16" i="1" s="1"/>
  <c r="I17" i="1"/>
  <c r="J17" i="1" s="1"/>
  <c r="P17" i="1" s="1"/>
  <c r="I18" i="1"/>
  <c r="J18" i="1" s="1"/>
  <c r="P18" i="1" s="1"/>
  <c r="I19" i="1"/>
  <c r="J19" i="1" s="1"/>
  <c r="P19" i="1" s="1"/>
  <c r="I20" i="1"/>
  <c r="J20" i="1" s="1"/>
  <c r="I22" i="1"/>
  <c r="J22" i="1" s="1"/>
  <c r="P22" i="1" s="1"/>
  <c r="I23" i="1"/>
  <c r="J23" i="1" s="1"/>
  <c r="P23" i="1" s="1"/>
  <c r="I24" i="1"/>
  <c r="J24" i="1" s="1"/>
  <c r="P24" i="1" s="1"/>
  <c r="I25" i="1"/>
  <c r="J25" i="1" s="1"/>
  <c r="P25" i="1" s="1"/>
  <c r="I26" i="1"/>
  <c r="J26" i="1" s="1"/>
  <c r="P26" i="1" s="1"/>
  <c r="I27" i="1"/>
  <c r="J27" i="1" s="1"/>
  <c r="P27" i="1" s="1"/>
  <c r="I28" i="1"/>
  <c r="J28" i="1" s="1"/>
  <c r="P28" i="1" s="1"/>
  <c r="I29" i="1"/>
  <c r="J29" i="1" s="1"/>
  <c r="P29" i="1" s="1"/>
  <c r="I30" i="1"/>
  <c r="J30" i="1" s="1"/>
  <c r="P30" i="1" s="1"/>
  <c r="I31" i="1"/>
  <c r="J31" i="1" s="1"/>
  <c r="P31" i="1" s="1"/>
  <c r="I32" i="1"/>
  <c r="J32" i="1" s="1"/>
  <c r="P32" i="1" s="1"/>
  <c r="I34" i="1"/>
  <c r="J34" i="1" s="1"/>
  <c r="P34" i="1" s="1"/>
  <c r="I35" i="1"/>
  <c r="J35" i="1" s="1"/>
  <c r="P35" i="1" s="1"/>
  <c r="I36" i="1"/>
  <c r="J36" i="1" s="1"/>
  <c r="P36" i="1" s="1"/>
  <c r="I37" i="1"/>
  <c r="J37" i="1" s="1"/>
  <c r="P37" i="1" s="1"/>
  <c r="I38" i="1"/>
  <c r="J38" i="1" s="1"/>
  <c r="P38" i="1" s="1"/>
  <c r="I39" i="1"/>
  <c r="J39" i="1" s="1"/>
  <c r="P39" i="1" s="1"/>
  <c r="I40" i="1"/>
  <c r="J40" i="1" s="1"/>
  <c r="P40" i="1" s="1"/>
  <c r="P20" i="1" l="1"/>
  <c r="B10" i="2"/>
  <c r="I21" i="17" s="1"/>
  <c r="J21" i="17" s="1"/>
  <c r="B8" i="2"/>
  <c r="P21" i="17" l="1"/>
  <c r="P41" i="17" s="1"/>
  <c r="J41" i="17"/>
  <c r="I39" i="27"/>
  <c r="J39" i="27" s="1"/>
  <c r="P39" i="27" s="1"/>
  <c r="I11" i="27"/>
  <c r="J11" i="27" s="1"/>
  <c r="P11" i="27" s="1"/>
  <c r="I7" i="27"/>
  <c r="J7" i="27" s="1"/>
  <c r="P7" i="27" s="1"/>
  <c r="I3" i="27"/>
  <c r="J3" i="27" s="1"/>
  <c r="I14" i="27"/>
  <c r="J14" i="27" s="1"/>
  <c r="P14" i="27" s="1"/>
  <c r="I10" i="27"/>
  <c r="J10" i="27" s="1"/>
  <c r="P10" i="27" s="1"/>
  <c r="I6" i="27"/>
  <c r="J6" i="27" s="1"/>
  <c r="P6" i="27" s="1"/>
  <c r="I9" i="27"/>
  <c r="J9" i="27" s="1"/>
  <c r="P9" i="27" s="1"/>
  <c r="I5" i="27"/>
  <c r="J5" i="27" s="1"/>
  <c r="P5" i="27" s="1"/>
  <c r="I12" i="27"/>
  <c r="J12" i="27" s="1"/>
  <c r="P12" i="27" s="1"/>
  <c r="I8" i="27"/>
  <c r="J8" i="27" s="1"/>
  <c r="P8" i="27" s="1"/>
  <c r="I13" i="13"/>
  <c r="J13" i="13" s="1"/>
  <c r="P13" i="13" s="1"/>
  <c r="I5" i="13"/>
  <c r="J5" i="13" s="1"/>
  <c r="P5" i="13" s="1"/>
  <c r="I3" i="13"/>
  <c r="J3" i="13" s="1"/>
  <c r="I14" i="13"/>
  <c r="J14" i="13" s="1"/>
  <c r="P14" i="13" s="1"/>
  <c r="I12" i="13"/>
  <c r="J12" i="13" s="1"/>
  <c r="P12" i="13" s="1"/>
  <c r="I8" i="13"/>
  <c r="J8" i="13" s="1"/>
  <c r="P8" i="13" s="1"/>
  <c r="I6" i="13"/>
  <c r="J6" i="13" s="1"/>
  <c r="P6" i="13" s="1"/>
  <c r="I21" i="6"/>
  <c r="J21" i="6" s="1"/>
  <c r="I21" i="13"/>
  <c r="J21" i="13" s="1"/>
  <c r="P21" i="13" s="1"/>
  <c r="I21" i="1"/>
  <c r="J21" i="1" s="1"/>
  <c r="P21" i="1" l="1"/>
  <c r="P41" i="1" s="1"/>
  <c r="J41" i="1"/>
  <c r="P3" i="27"/>
  <c r="P41" i="27" s="1"/>
  <c r="J41" i="27"/>
  <c r="P21" i="6"/>
  <c r="P41" i="6" s="1"/>
  <c r="J41" i="6"/>
  <c r="P3" i="13"/>
  <c r="P41" i="13" s="1"/>
  <c r="J41" i="13"/>
</calcChain>
</file>

<file path=xl/comments1.xml><?xml version="1.0" encoding="utf-8"?>
<comments xmlns="http://schemas.openxmlformats.org/spreadsheetml/2006/main">
  <authors>
    <author>ns</author>
    <author>user</author>
  </authors>
  <commentList>
    <comment ref="K21" authorId="0" shapeId="0">
      <text>
        <r>
          <rPr>
            <b/>
            <sz val="9"/>
            <color indexed="81"/>
            <rFont val="Segoe UI"/>
            <family val="2"/>
            <charset val="238"/>
          </rPr>
          <t>ns:</t>
        </r>
        <r>
          <rPr>
            <sz val="9"/>
            <color indexed="81"/>
            <rFont val="Segoe UI"/>
            <family val="2"/>
            <charset val="238"/>
          </rPr>
          <t xml:space="preserve">
Forint/óra
</t>
        </r>
      </text>
    </comment>
    <comment ref="K35" authorId="1" shapeId="0">
      <text>
        <r>
          <rPr>
            <b/>
            <sz val="9"/>
            <color indexed="81"/>
            <rFont val="Segoe UI"/>
            <family val="2"/>
            <charset val="238"/>
          </rPr>
          <t>user:</t>
        </r>
        <r>
          <rPr>
            <sz val="9"/>
            <color indexed="81"/>
            <rFont val="Segoe UI"/>
            <family val="2"/>
            <charset val="238"/>
          </rPr>
          <t xml:space="preserve">
Ft/kg
</t>
        </r>
      </text>
    </comment>
  </commentList>
</comments>
</file>

<file path=xl/sharedStrings.xml><?xml version="1.0" encoding="utf-8"?>
<sst xmlns="http://schemas.openxmlformats.org/spreadsheetml/2006/main" count="652" uniqueCount="105">
  <si>
    <t>egységár (napi takarítás)</t>
  </si>
  <si>
    <t>egységár (havi nagytakarítás)</t>
  </si>
  <si>
    <t>egységár (negyedéves nagytakarítás)</t>
  </si>
  <si>
    <t>egységár (féléves nagytakarítás)</t>
  </si>
  <si>
    <t>egységár (éves nagytakarítás)</t>
  </si>
  <si>
    <t>éves összeg</t>
  </si>
  <si>
    <t>Takarítási feladat</t>
  </si>
  <si>
    <t>m2/év</t>
  </si>
  <si>
    <t>Ft/m2</t>
  </si>
  <si>
    <t>Ft/év</t>
  </si>
  <si>
    <t>összesen:</t>
  </si>
  <si>
    <t>m2</t>
  </si>
  <si>
    <t>takarítási gyakoriság</t>
  </si>
  <si>
    <t>nap/év</t>
  </si>
  <si>
    <t>számított</t>
  </si>
  <si>
    <t>naponta</t>
  </si>
  <si>
    <t>heti 5 x</t>
  </si>
  <si>
    <t>hetente</t>
  </si>
  <si>
    <t>havonta</t>
  </si>
  <si>
    <t>negyedévente</t>
  </si>
  <si>
    <t>félévente</t>
  </si>
  <si>
    <t>tanév alatt</t>
  </si>
  <si>
    <t>évente</t>
  </si>
  <si>
    <t>nyári szezonban</t>
  </si>
  <si>
    <t>szöveggel</t>
  </si>
  <si>
    <t>műtétek között naponta 5x</t>
  </si>
  <si>
    <t>műtétek között naponta 10x</t>
  </si>
  <si>
    <t xml:space="preserve">1.     Folyosó, közlekedő takarítás. </t>
  </si>
  <si>
    <t>2.     Kórházi Osztályos folyosó, közlekedő</t>
  </si>
  <si>
    <t>3.     Lépcsőház takarítás.</t>
  </si>
  <si>
    <t>4.     Irodatakarítás.</t>
  </si>
  <si>
    <t>5.     Orvosi és nővérszoba, közösségi helyiségek</t>
  </si>
  <si>
    <t>6.     Könyvtártakarítás.</t>
  </si>
  <si>
    <t>7.     Vizesblokk takarítása</t>
  </si>
  <si>
    <t>8.     Konyha – Tálaló takarítása</t>
  </si>
  <si>
    <t>9.     Oktató és Előadó terem – Tanterem takarítása</t>
  </si>
  <si>
    <t>10.Tornaterem – Öltöző takarítása</t>
  </si>
  <si>
    <t>11.Uszoda takarítása</t>
  </si>
  <si>
    <t>12.Raktár – Szertár takarítása</t>
  </si>
  <si>
    <t>13.Raktár fertőtlenítő takarítása</t>
  </si>
  <si>
    <t>14.Általános Kórterem takarítása</t>
  </si>
  <si>
    <t>15.Kiemelt kórtermek (NIC, PIC, Hematológia, Transzplantáció, Szülőszoba, Infektológia, Örző-megfigyelő)</t>
  </si>
  <si>
    <t>16.Intenzív kórterem takarítása</t>
  </si>
  <si>
    <t xml:space="preserve">17.Műtő nyitó fertőtlenítő takarítása </t>
  </si>
  <si>
    <t>18.Műtő záró fertőtlenítő takarítása</t>
  </si>
  <si>
    <t>20.Műtő kiszolgáló helyiségeinek takarítása</t>
  </si>
  <si>
    <t>21.Kezelő – Vizsgáló takarítása</t>
  </si>
  <si>
    <t>22.Kiemelt kezelő-vizsgáló (Endoszkópia) takarítása</t>
  </si>
  <si>
    <t>23.Laboratórium takarítása</t>
  </si>
  <si>
    <t>24.Boncterem, halott hűtő takarítása</t>
  </si>
  <si>
    <t>25.Műhely, műszaki helyiségek takarítása</t>
  </si>
  <si>
    <t>26.Speciális helyiségek (sugárveszélyes, virológiai munkahely) takarítása</t>
  </si>
  <si>
    <t>27.Sterilizáló takarítása</t>
  </si>
  <si>
    <t>28.Kollégiumi szobák, szálláshelyek takarítása</t>
  </si>
  <si>
    <t>29.Üvegfelületek tisztítása (külön megrendelésre)</t>
  </si>
  <si>
    <t>30.Üvegfelületek „alpin” technológiával történő tisztítása</t>
  </si>
  <si>
    <t>31.Zárófertőtlenítés (nem műtő területen)</t>
  </si>
  <si>
    <t>32.Padozat bevonatolás</t>
  </si>
  <si>
    <t>34.Egyszerű rendezvények utáni takarítás</t>
  </si>
  <si>
    <t>35.Vendéglátással együtt járó rendezvények utáni takarítás</t>
  </si>
  <si>
    <t>36.Rendezvény előkészítéskor takarítási és egyéb feladatok</t>
  </si>
  <si>
    <r>
      <t>37. ügyeletes takarító biztosítása</t>
    </r>
    <r>
      <rPr>
        <sz val="11"/>
        <color rgb="FFFF0000"/>
        <rFont val="Calibri"/>
        <family val="2"/>
        <charset val="238"/>
        <scheme val="minor"/>
      </rPr>
      <t xml:space="preserve"> (Ft/óra)</t>
    </r>
  </si>
  <si>
    <r>
      <t>38  mosási díj</t>
    </r>
    <r>
      <rPr>
        <sz val="11"/>
        <color rgb="FFFF0000"/>
        <rFont val="Calibri"/>
        <family val="2"/>
        <charset val="238"/>
        <scheme val="minor"/>
      </rPr>
      <t xml:space="preserve"> (Ft/kg)</t>
    </r>
  </si>
  <si>
    <t xml:space="preserve"> </t>
  </si>
  <si>
    <r>
      <t>33.Veszélyes hulladék szállítás</t>
    </r>
    <r>
      <rPr>
        <sz val="11"/>
        <color rgb="FFFF0000"/>
        <rFont val="Calibri"/>
        <family val="2"/>
        <charset val="238"/>
        <scheme val="minor"/>
      </rPr>
      <t xml:space="preserve"> (Ft/kg)</t>
    </r>
  </si>
  <si>
    <t xml:space="preserve">23.      Szekszárdi telephelyek </t>
  </si>
  <si>
    <t>heti 6 x</t>
  </si>
  <si>
    <t xml:space="preserve">1.  Ajánlati Rész                                     Északi Klinikai Területek </t>
  </si>
  <si>
    <t>Akác utca</t>
  </si>
  <si>
    <t>2. Ajánlati Rész                                 Déli Klinikai Területek</t>
  </si>
  <si>
    <t>Rákóczi-Rét</t>
  </si>
  <si>
    <t>Bajnok utca</t>
  </si>
  <si>
    <t>Munkácsy</t>
  </si>
  <si>
    <t>Dischka</t>
  </si>
  <si>
    <t>3. Ajánlati Rész                                          Keleti Oktatási Területek</t>
  </si>
  <si>
    <t>I-II Gyakorló</t>
  </si>
  <si>
    <t>4. Ajánlati Rész                          Nyugati Oktatási Területek</t>
  </si>
  <si>
    <t>BTK-TTK</t>
  </si>
  <si>
    <r>
      <t xml:space="preserve">19. Műtőblokk takarítása a műtéti program ideje alatt      </t>
    </r>
    <r>
      <rPr>
        <sz val="11"/>
        <color rgb="FFFF0000"/>
        <rFont val="Calibri"/>
        <family val="2"/>
        <charset val="238"/>
        <scheme val="minor"/>
      </rPr>
      <t>(Ft/ óra)</t>
    </r>
  </si>
  <si>
    <t>Alapterületek összesen:</t>
  </si>
  <si>
    <t>19. Műtőblokk takarítása a műtéti program ideje alatt      (Ft/ óra)</t>
  </si>
  <si>
    <t>33.Veszélyes hulladék szállítás (Ft/kg)</t>
  </si>
  <si>
    <t>37. ügyeletes takarító biztosítása (Ft/óra)</t>
  </si>
  <si>
    <t>38  mosási díj (Ft/kg)</t>
  </si>
  <si>
    <t>feladat</t>
  </si>
  <si>
    <t>napi</t>
  </si>
  <si>
    <t>havi</t>
  </si>
  <si>
    <t>féléves</t>
  </si>
  <si>
    <t>éves</t>
  </si>
  <si>
    <t>n.éves</t>
  </si>
  <si>
    <t>XXXXXXX</t>
  </si>
  <si>
    <t xml:space="preserve"> JPKT- Szív</t>
  </si>
  <si>
    <t xml:space="preserve"> II.Bel</t>
  </si>
  <si>
    <t xml:space="preserve"> Édesanyák út (Szülészet Onkológia)</t>
  </si>
  <si>
    <t xml:space="preserve"> Nyár utca</t>
  </si>
  <si>
    <t>Szigeti út ÁOK</t>
  </si>
  <si>
    <t>SZKK</t>
  </si>
  <si>
    <t>Gyakorló iskola és óvoda</t>
  </si>
  <si>
    <t>Rókus utca</t>
  </si>
  <si>
    <t>Szántó K. J. utca (Kancellária)</t>
  </si>
  <si>
    <t>Kollégiumi szálláshelyek</t>
  </si>
  <si>
    <t>Orfűi mérőtábor</t>
  </si>
  <si>
    <t>Berek utca SZESZI</t>
  </si>
  <si>
    <t>Damjanich utcai telephely</t>
  </si>
  <si>
    <t>48-as tér ÁJK-KTK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</si>
</sst>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9"/>
      <color indexed="81"/>
      <name val="Segoe UI"/>
      <family val="2"/>
      <charset val="238"/>
    </font>
    <font>
      <b/>
      <sz val="9"/>
      <color indexed="81"/>
      <name val="Segoe UI"/>
      <family val="2"/>
      <charset val="238"/>
    </font>
    <font>
      <b/>
      <sz val="16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1" xfId="0" applyBorder="1"/>
    <xf numFmtId="0" fontId="1" fillId="0" borderId="0" xfId="0" applyFont="1"/>
    <xf numFmtId="0" fontId="0" fillId="0" borderId="1" xfId="0" applyBorder="1" applyProtection="1">
      <protection locked="0"/>
    </xf>
    <xf numFmtId="0" fontId="0" fillId="0" borderId="0" xfId="0"/>
    <xf numFmtId="3" fontId="0" fillId="0" borderId="0" xfId="0" applyNumberFormat="1" applyAlignment="1">
      <alignment wrapText="1"/>
    </xf>
    <xf numFmtId="0" fontId="0" fillId="0" borderId="1" xfId="0" applyFill="1" applyBorder="1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 applyProtection="1"/>
    <xf numFmtId="0" fontId="5" fillId="0" borderId="1" xfId="0" applyFont="1" applyBorder="1" applyAlignment="1" applyProtection="1">
      <alignment vertical="center" wrapText="1"/>
    </xf>
    <xf numFmtId="0" fontId="1" fillId="0" borderId="1" xfId="0" applyFont="1" applyBorder="1" applyAlignment="1" applyProtection="1">
      <alignment horizontal="center" wrapText="1"/>
    </xf>
    <xf numFmtId="3" fontId="1" fillId="0" borderId="1" xfId="0" applyNumberFormat="1" applyFont="1" applyBorder="1" applyAlignment="1" applyProtection="1">
      <alignment horizontal="center" wrapText="1"/>
    </xf>
    <xf numFmtId="0" fontId="1" fillId="0" borderId="1" xfId="0" applyFont="1" applyBorder="1" applyAlignment="1" applyProtection="1">
      <alignment wrapText="1"/>
    </xf>
    <xf numFmtId="0" fontId="1" fillId="0" borderId="1" xfId="0" applyFont="1" applyBorder="1" applyProtection="1"/>
    <xf numFmtId="0" fontId="0" fillId="0" borderId="1" xfId="0" applyBorder="1" applyAlignment="1" applyProtection="1">
      <alignment wrapText="1"/>
    </xf>
    <xf numFmtId="3" fontId="0" fillId="0" borderId="1" xfId="0" applyNumberFormat="1" applyBorder="1" applyAlignment="1" applyProtection="1">
      <alignment wrapText="1"/>
    </xf>
    <xf numFmtId="3" fontId="0" fillId="0" borderId="1" xfId="0" applyNumberFormat="1" applyBorder="1" applyProtection="1"/>
    <xf numFmtId="0" fontId="0" fillId="2" borderId="1" xfId="0" applyFill="1" applyBorder="1" applyAlignment="1" applyProtection="1">
      <alignment wrapText="1"/>
    </xf>
    <xf numFmtId="0" fontId="1" fillId="0" borderId="0" xfId="0" applyFont="1" applyAlignment="1" applyProtection="1">
      <alignment wrapText="1"/>
    </xf>
    <xf numFmtId="0" fontId="0" fillId="0" borderId="0" xfId="0" applyProtection="1"/>
    <xf numFmtId="0" fontId="1" fillId="0" borderId="0" xfId="0" applyFont="1" applyProtection="1"/>
    <xf numFmtId="0" fontId="0" fillId="0" borderId="1" xfId="0" applyFill="1" applyBorder="1" applyAlignment="1" applyProtection="1">
      <alignment wrapText="1"/>
    </xf>
    <xf numFmtId="0" fontId="0" fillId="0" borderId="0" xfId="0" applyAlignment="1" applyProtection="1">
      <alignment wrapText="1"/>
    </xf>
    <xf numFmtId="3" fontId="0" fillId="0" borderId="0" xfId="0" applyNumberFormat="1" applyAlignment="1" applyProtection="1">
      <alignment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windowProtection="1" workbookViewId="0">
      <selection activeCell="C22" sqref="C22"/>
    </sheetView>
  </sheetViews>
  <sheetFormatPr defaultRowHeight="14.4" x14ac:dyDescent="0.3"/>
  <cols>
    <col min="1" max="1" width="26.88671875" customWidth="1"/>
  </cols>
  <sheetData>
    <row r="1" spans="1:2" x14ac:dyDescent="0.3">
      <c r="A1" s="3" t="s">
        <v>15</v>
      </c>
      <c r="B1" s="3">
        <v>365</v>
      </c>
    </row>
    <row r="2" spans="1:2" x14ac:dyDescent="0.3">
      <c r="A2" s="3" t="s">
        <v>16</v>
      </c>
      <c r="B2" s="3">
        <v>260</v>
      </c>
    </row>
    <row r="3" spans="1:2" x14ac:dyDescent="0.3">
      <c r="A3" s="3" t="s">
        <v>17</v>
      </c>
      <c r="B3" s="3">
        <v>52</v>
      </c>
    </row>
    <row r="4" spans="1:2" x14ac:dyDescent="0.3">
      <c r="A4" s="3" t="s">
        <v>18</v>
      </c>
      <c r="B4" s="3">
        <v>12</v>
      </c>
    </row>
    <row r="5" spans="1:2" x14ac:dyDescent="0.3">
      <c r="A5" s="3" t="s">
        <v>19</v>
      </c>
      <c r="B5" s="3">
        <v>4</v>
      </c>
    </row>
    <row r="6" spans="1:2" x14ac:dyDescent="0.3">
      <c r="A6" s="3" t="s">
        <v>20</v>
      </c>
      <c r="B6" s="3">
        <v>2</v>
      </c>
    </row>
    <row r="7" spans="1:2" x14ac:dyDescent="0.3">
      <c r="A7" s="3" t="s">
        <v>22</v>
      </c>
      <c r="B7" s="3">
        <v>1</v>
      </c>
    </row>
    <row r="8" spans="1:2" x14ac:dyDescent="0.3">
      <c r="A8" s="3" t="s">
        <v>21</v>
      </c>
      <c r="B8" s="3">
        <f>44*5</f>
        <v>220</v>
      </c>
    </row>
    <row r="9" spans="1:2" x14ac:dyDescent="0.3">
      <c r="A9" s="3" t="s">
        <v>23</v>
      </c>
      <c r="B9" s="3">
        <v>60</v>
      </c>
    </row>
    <row r="10" spans="1:2" x14ac:dyDescent="0.3">
      <c r="A10" s="3" t="s">
        <v>25</v>
      </c>
      <c r="B10" s="3">
        <f>260*5</f>
        <v>1300</v>
      </c>
    </row>
    <row r="11" spans="1:2" x14ac:dyDescent="0.3">
      <c r="A11" s="3" t="s">
        <v>26</v>
      </c>
      <c r="B11" s="3">
        <v>2600</v>
      </c>
    </row>
    <row r="12" spans="1:2" x14ac:dyDescent="0.3">
      <c r="A12" s="8" t="s">
        <v>66</v>
      </c>
      <c r="B12" s="8">
        <v>312</v>
      </c>
    </row>
  </sheetData>
  <sheetProtection algorithmName="SHA-512" hashValue="lqQOCiNHwy6AyZGrV+JTKyt5IsL+Q7733JSwfo52Q6obHlCkFWwLAPBV3ZsZFo8nclgnF4BO/t4QVDGEcweYKA==" saltValue="IO6PCEOTdwsAPjKzhu2hmQ==" spinCount="100000" sheet="1" objects="1" scenarios="1"/>
  <dataValidations count="1">
    <dataValidation type="list" allowBlank="1" showInputMessage="1" showErrorMessage="1" sqref="A1:A9">
      <formula1>$A$1:$A$9</formula1>
    </dataValidation>
  </dataValidations>
  <pageMargins left="0.70866141732283472" right="0.70866141732283472" top="0.74803149606299213" bottom="0.35433070866141736" header="0.31496062992125984" footer="0.31496062992125984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windowProtection="1" workbookViewId="0">
      <selection activeCell="A40" sqref="A40"/>
    </sheetView>
  </sheetViews>
  <sheetFormatPr defaultColWidth="9.109375" defaultRowHeight="14.4" x14ac:dyDescent="0.3"/>
  <cols>
    <col min="1" max="1" width="97.44140625" style="6" bestFit="1" customWidth="1"/>
    <col min="2" max="3" width="9.109375" style="6"/>
    <col min="4" max="4" width="9.109375" style="6" customWidth="1"/>
    <col min="5" max="16384" width="9.109375" style="6"/>
  </cols>
  <sheetData>
    <row r="1" spans="1:6" s="10" customFormat="1" x14ac:dyDescent="0.3">
      <c r="A1" s="9" t="s">
        <v>84</v>
      </c>
      <c r="B1" s="9" t="s">
        <v>85</v>
      </c>
      <c r="C1" s="9" t="s">
        <v>86</v>
      </c>
      <c r="D1" s="9" t="s">
        <v>89</v>
      </c>
      <c r="E1" s="9" t="s">
        <v>87</v>
      </c>
      <c r="F1" s="9" t="s">
        <v>88</v>
      </c>
    </row>
    <row r="2" spans="1:6" x14ac:dyDescent="0.3">
      <c r="A2" s="3" t="s">
        <v>27</v>
      </c>
      <c r="B2" s="3"/>
      <c r="C2" s="3"/>
      <c r="D2" s="3"/>
      <c r="E2" s="3"/>
      <c r="F2" s="3"/>
    </row>
    <row r="3" spans="1:6" x14ac:dyDescent="0.3">
      <c r="A3" s="3" t="s">
        <v>28</v>
      </c>
      <c r="B3" s="3"/>
      <c r="C3" s="3"/>
      <c r="D3" s="3"/>
      <c r="E3" s="3"/>
      <c r="F3" s="3" t="s">
        <v>90</v>
      </c>
    </row>
    <row r="4" spans="1:6" x14ac:dyDescent="0.3">
      <c r="A4" s="3" t="s">
        <v>29</v>
      </c>
      <c r="B4" s="3"/>
      <c r="C4" s="3"/>
      <c r="D4" s="3"/>
      <c r="E4" s="3"/>
      <c r="F4" s="3" t="s">
        <v>90</v>
      </c>
    </row>
    <row r="5" spans="1:6" x14ac:dyDescent="0.3">
      <c r="A5" s="3" t="s">
        <v>30</v>
      </c>
      <c r="B5" s="3"/>
      <c r="C5" s="3"/>
      <c r="D5" s="3"/>
      <c r="E5" s="3"/>
      <c r="F5" s="3"/>
    </row>
    <row r="6" spans="1:6" x14ac:dyDescent="0.3">
      <c r="A6" s="3" t="s">
        <v>31</v>
      </c>
      <c r="B6" s="3"/>
      <c r="C6" s="3"/>
      <c r="D6" s="3"/>
      <c r="E6" s="3"/>
      <c r="F6" s="3"/>
    </row>
    <row r="7" spans="1:6" x14ac:dyDescent="0.3">
      <c r="A7" s="3" t="s">
        <v>32</v>
      </c>
      <c r="B7" s="3"/>
      <c r="C7" s="3"/>
      <c r="D7" s="3"/>
      <c r="E7" s="3"/>
      <c r="F7" s="3"/>
    </row>
    <row r="8" spans="1:6" x14ac:dyDescent="0.3">
      <c r="A8" s="3" t="s">
        <v>33</v>
      </c>
      <c r="B8" s="3"/>
      <c r="C8" s="3"/>
      <c r="D8" s="3"/>
      <c r="E8" s="3"/>
      <c r="F8" s="3"/>
    </row>
    <row r="9" spans="1:6" x14ac:dyDescent="0.3">
      <c r="A9" s="3" t="s">
        <v>34</v>
      </c>
      <c r="B9" s="3"/>
      <c r="C9" s="3"/>
      <c r="D9" s="3"/>
      <c r="E9" s="3"/>
      <c r="F9" s="3"/>
    </row>
    <row r="10" spans="1:6" x14ac:dyDescent="0.3">
      <c r="A10" s="3" t="s">
        <v>35</v>
      </c>
      <c r="B10" s="3"/>
      <c r="C10" s="3"/>
      <c r="D10" s="3"/>
      <c r="E10" s="3"/>
      <c r="F10" s="3" t="s">
        <v>90</v>
      </c>
    </row>
    <row r="11" spans="1:6" x14ac:dyDescent="0.3">
      <c r="A11" s="3" t="s">
        <v>36</v>
      </c>
      <c r="B11" s="3"/>
      <c r="C11" s="3"/>
      <c r="D11" s="3"/>
      <c r="E11" s="3"/>
      <c r="F11" s="3" t="s">
        <v>90</v>
      </c>
    </row>
    <row r="12" spans="1:6" x14ac:dyDescent="0.3">
      <c r="A12" s="3" t="s">
        <v>37</v>
      </c>
      <c r="B12" s="3"/>
      <c r="C12" s="3"/>
      <c r="D12" s="3"/>
      <c r="E12" s="3"/>
      <c r="F12" s="3"/>
    </row>
    <row r="13" spans="1:6" x14ac:dyDescent="0.3">
      <c r="A13" s="3" t="s">
        <v>38</v>
      </c>
      <c r="B13" s="3"/>
      <c r="C13" s="3"/>
      <c r="D13" s="3"/>
      <c r="E13" s="3"/>
      <c r="F13" s="3" t="s">
        <v>90</v>
      </c>
    </row>
    <row r="14" spans="1:6" x14ac:dyDescent="0.3">
      <c r="A14" s="3" t="s">
        <v>39</v>
      </c>
      <c r="B14" s="3"/>
      <c r="C14" s="3"/>
      <c r="D14" s="3"/>
      <c r="E14" s="3"/>
      <c r="F14" s="3" t="s">
        <v>90</v>
      </c>
    </row>
    <row r="15" spans="1:6" x14ac:dyDescent="0.3">
      <c r="A15" s="3" t="s">
        <v>40</v>
      </c>
      <c r="B15" s="3"/>
      <c r="C15" s="3"/>
      <c r="D15" s="3"/>
      <c r="E15" s="3"/>
      <c r="F15" s="3"/>
    </row>
    <row r="16" spans="1:6" x14ac:dyDescent="0.3">
      <c r="A16" s="3" t="s">
        <v>41</v>
      </c>
      <c r="B16" s="3"/>
      <c r="C16" s="3"/>
      <c r="D16" s="3"/>
      <c r="E16" s="3"/>
      <c r="F16" s="3"/>
    </row>
    <row r="17" spans="1:6" x14ac:dyDescent="0.3">
      <c r="A17" s="3" t="s">
        <v>42</v>
      </c>
      <c r="B17" s="3"/>
      <c r="C17" s="3"/>
      <c r="D17" s="3"/>
      <c r="E17" s="3"/>
      <c r="F17" s="3"/>
    </row>
    <row r="18" spans="1:6" x14ac:dyDescent="0.3">
      <c r="A18" s="3" t="s">
        <v>43</v>
      </c>
      <c r="B18" s="3"/>
      <c r="C18" s="3" t="s">
        <v>90</v>
      </c>
      <c r="D18" s="3" t="s">
        <v>90</v>
      </c>
      <c r="E18" s="3" t="s">
        <v>90</v>
      </c>
      <c r="F18" s="3" t="s">
        <v>90</v>
      </c>
    </row>
    <row r="19" spans="1:6" x14ac:dyDescent="0.3">
      <c r="A19" s="3" t="s">
        <v>44</v>
      </c>
      <c r="B19" s="3"/>
      <c r="C19" s="3"/>
      <c r="D19" s="3"/>
      <c r="E19" s="3"/>
      <c r="F19" s="3" t="s">
        <v>90</v>
      </c>
    </row>
    <row r="20" spans="1:6" x14ac:dyDescent="0.3">
      <c r="A20" s="3" t="s">
        <v>80</v>
      </c>
      <c r="B20" s="3"/>
      <c r="C20" s="3" t="s">
        <v>90</v>
      </c>
      <c r="D20" s="3" t="s">
        <v>90</v>
      </c>
      <c r="E20" s="3" t="s">
        <v>90</v>
      </c>
      <c r="F20" s="3" t="s">
        <v>90</v>
      </c>
    </row>
    <row r="21" spans="1:6" x14ac:dyDescent="0.3">
      <c r="A21" s="3" t="s">
        <v>45</v>
      </c>
      <c r="B21" s="3"/>
      <c r="C21" s="3"/>
      <c r="D21" s="3"/>
      <c r="E21" s="3"/>
      <c r="F21" s="3"/>
    </row>
    <row r="22" spans="1:6" x14ac:dyDescent="0.3">
      <c r="A22" s="3" t="s">
        <v>46</v>
      </c>
      <c r="B22" s="3"/>
      <c r="C22" s="3"/>
      <c r="D22" s="3"/>
      <c r="E22" s="3"/>
      <c r="F22" s="3"/>
    </row>
    <row r="23" spans="1:6" x14ac:dyDescent="0.3">
      <c r="A23" s="3" t="s">
        <v>47</v>
      </c>
      <c r="B23" s="3"/>
      <c r="C23" s="3"/>
      <c r="D23" s="3"/>
      <c r="E23" s="3"/>
      <c r="F23" s="3"/>
    </row>
    <row r="24" spans="1:6" x14ac:dyDescent="0.3">
      <c r="A24" s="3" t="s">
        <v>48</v>
      </c>
      <c r="B24" s="3"/>
      <c r="C24" s="3"/>
      <c r="D24" s="3"/>
      <c r="E24" s="3"/>
      <c r="F24" s="3"/>
    </row>
    <row r="25" spans="1:6" x14ac:dyDescent="0.3">
      <c r="A25" s="3" t="s">
        <v>49</v>
      </c>
      <c r="B25" s="3"/>
      <c r="C25" s="3"/>
      <c r="D25" s="3"/>
      <c r="E25" s="3"/>
      <c r="F25" s="3"/>
    </row>
    <row r="26" spans="1:6" x14ac:dyDescent="0.3">
      <c r="A26" s="3" t="s">
        <v>50</v>
      </c>
      <c r="B26" s="3"/>
      <c r="C26" s="3" t="s">
        <v>90</v>
      </c>
      <c r="D26" s="3" t="s">
        <v>90</v>
      </c>
      <c r="E26" s="3" t="s">
        <v>90</v>
      </c>
      <c r="F26" s="3" t="s">
        <v>90</v>
      </c>
    </row>
    <row r="27" spans="1:6" x14ac:dyDescent="0.3">
      <c r="A27" s="3" t="s">
        <v>51</v>
      </c>
      <c r="B27" s="3"/>
      <c r="C27" s="3"/>
      <c r="D27" s="3"/>
      <c r="E27" s="3"/>
      <c r="F27" s="3"/>
    </row>
    <row r="28" spans="1:6" x14ac:dyDescent="0.3">
      <c r="A28" s="3" t="s">
        <v>52</v>
      </c>
      <c r="B28" s="3"/>
      <c r="C28" s="3"/>
      <c r="D28" s="3"/>
      <c r="E28" s="3"/>
      <c r="F28" s="3"/>
    </row>
    <row r="29" spans="1:6" x14ac:dyDescent="0.3">
      <c r="A29" s="3" t="s">
        <v>53</v>
      </c>
      <c r="B29" s="3"/>
      <c r="C29" s="3" t="s">
        <v>90</v>
      </c>
      <c r="D29" s="3" t="s">
        <v>90</v>
      </c>
      <c r="E29" s="3" t="s">
        <v>90</v>
      </c>
      <c r="F29" s="3" t="s">
        <v>90</v>
      </c>
    </row>
    <row r="30" spans="1:6" x14ac:dyDescent="0.3">
      <c r="A30" s="3" t="s">
        <v>54</v>
      </c>
      <c r="B30" s="3"/>
      <c r="C30" s="3" t="s">
        <v>90</v>
      </c>
      <c r="D30" s="3" t="s">
        <v>90</v>
      </c>
      <c r="E30" s="3" t="s">
        <v>90</v>
      </c>
      <c r="F30" s="3" t="s">
        <v>90</v>
      </c>
    </row>
    <row r="31" spans="1:6" x14ac:dyDescent="0.3">
      <c r="A31" s="3" t="s">
        <v>55</v>
      </c>
      <c r="B31" s="3"/>
      <c r="C31" s="3" t="s">
        <v>90</v>
      </c>
      <c r="D31" s="3" t="s">
        <v>90</v>
      </c>
      <c r="E31" s="3" t="s">
        <v>90</v>
      </c>
      <c r="F31" s="3" t="s">
        <v>90</v>
      </c>
    </row>
    <row r="32" spans="1:6" x14ac:dyDescent="0.3">
      <c r="A32" s="3" t="s">
        <v>56</v>
      </c>
      <c r="B32" s="3"/>
      <c r="C32" s="3" t="s">
        <v>90</v>
      </c>
      <c r="D32" s="3" t="s">
        <v>90</v>
      </c>
      <c r="E32" s="3" t="s">
        <v>90</v>
      </c>
      <c r="F32" s="3" t="s">
        <v>90</v>
      </c>
    </row>
    <row r="33" spans="1:6" x14ac:dyDescent="0.3">
      <c r="A33" s="3" t="s">
        <v>57</v>
      </c>
      <c r="B33" s="3"/>
      <c r="C33" s="3" t="s">
        <v>90</v>
      </c>
      <c r="D33" s="3" t="s">
        <v>90</v>
      </c>
      <c r="E33" s="3" t="s">
        <v>90</v>
      </c>
      <c r="F33" s="3" t="s">
        <v>90</v>
      </c>
    </row>
    <row r="34" spans="1:6" x14ac:dyDescent="0.3">
      <c r="A34" s="3" t="s">
        <v>81</v>
      </c>
      <c r="B34" s="3"/>
      <c r="C34" s="3" t="s">
        <v>90</v>
      </c>
      <c r="D34" s="3" t="s">
        <v>90</v>
      </c>
      <c r="E34" s="3" t="s">
        <v>90</v>
      </c>
      <c r="F34" s="3" t="s">
        <v>90</v>
      </c>
    </row>
    <row r="35" spans="1:6" x14ac:dyDescent="0.3">
      <c r="A35" s="3" t="s">
        <v>58</v>
      </c>
      <c r="B35" s="3"/>
      <c r="C35" s="3" t="s">
        <v>90</v>
      </c>
      <c r="D35" s="3" t="s">
        <v>90</v>
      </c>
      <c r="E35" s="3" t="s">
        <v>90</v>
      </c>
      <c r="F35" s="3" t="s">
        <v>90</v>
      </c>
    </row>
    <row r="36" spans="1:6" x14ac:dyDescent="0.3">
      <c r="A36" s="3" t="s">
        <v>59</v>
      </c>
      <c r="B36" s="3"/>
      <c r="C36" s="3" t="s">
        <v>90</v>
      </c>
      <c r="D36" s="3" t="s">
        <v>90</v>
      </c>
      <c r="E36" s="3" t="s">
        <v>90</v>
      </c>
      <c r="F36" s="3" t="s">
        <v>90</v>
      </c>
    </row>
    <row r="37" spans="1:6" x14ac:dyDescent="0.3">
      <c r="A37" s="3" t="s">
        <v>60</v>
      </c>
      <c r="B37" s="3"/>
      <c r="C37" s="3" t="s">
        <v>90</v>
      </c>
      <c r="D37" s="3" t="s">
        <v>90</v>
      </c>
      <c r="E37" s="3" t="s">
        <v>90</v>
      </c>
      <c r="F37" s="3" t="s">
        <v>90</v>
      </c>
    </row>
    <row r="38" spans="1:6" x14ac:dyDescent="0.3">
      <c r="A38" s="3" t="s">
        <v>82</v>
      </c>
      <c r="B38" s="3"/>
      <c r="C38" s="3" t="s">
        <v>90</v>
      </c>
      <c r="D38" s="3" t="s">
        <v>90</v>
      </c>
      <c r="E38" s="3" t="s">
        <v>90</v>
      </c>
      <c r="F38" s="3" t="s">
        <v>90</v>
      </c>
    </row>
    <row r="39" spans="1:6" x14ac:dyDescent="0.3">
      <c r="A39" s="3" t="s">
        <v>83</v>
      </c>
      <c r="B39" s="3"/>
      <c r="C39" s="3" t="s">
        <v>90</v>
      </c>
      <c r="D39" s="3" t="s">
        <v>90</v>
      </c>
      <c r="E39" s="3" t="s">
        <v>90</v>
      </c>
      <c r="F39" s="3" t="s">
        <v>90</v>
      </c>
    </row>
  </sheetData>
  <sheetProtection algorithmName="SHA-512" hashValue="cz/8yJaWvZEBRtltQC33ZIs6hPjqoMIj2HmoicUdnPFrg7MLwzZ72MC/XZ6YuDn2DogWbUowWABdycOsOew+fw==" saltValue="lFXVBzNI/IINIT5c4FWc3w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A1:AE41"/>
  <sheetViews>
    <sheetView windowProtection="1" zoomScale="78" zoomScaleNormal="78" workbookViewId="0">
      <selection activeCell="G1" sqref="G1"/>
    </sheetView>
  </sheetViews>
  <sheetFormatPr defaultRowHeight="14.4" x14ac:dyDescent="0.3"/>
  <cols>
    <col min="1" max="1" width="46.5546875" style="2" customWidth="1"/>
    <col min="2" max="2" width="11.6640625" style="2" customWidth="1"/>
    <col min="3" max="3" width="12" style="2" customWidth="1"/>
    <col min="4" max="4" width="11.5546875" style="2" customWidth="1"/>
    <col min="5" max="5" width="11.88671875" style="2" customWidth="1"/>
    <col min="6" max="6" width="11.33203125" style="2" customWidth="1"/>
    <col min="7" max="7" width="11.44140625" style="2" customWidth="1"/>
    <col min="8" max="8" width="26.109375" style="2" customWidth="1"/>
    <col min="9" max="9" width="12.33203125" style="2" customWidth="1"/>
    <col min="10" max="10" width="13.5546875" style="7" customWidth="1"/>
    <col min="11" max="11" width="13.6640625" customWidth="1"/>
    <col min="12" max="12" width="11.33203125" customWidth="1"/>
    <col min="13" max="13" width="11.5546875" customWidth="1"/>
    <col min="14" max="14" width="11.88671875" customWidth="1"/>
    <col min="15" max="15" width="12.88671875" customWidth="1"/>
    <col min="16" max="16" width="11.6640625" customWidth="1"/>
  </cols>
  <sheetData>
    <row r="1" spans="1:31" s="1" customFormat="1" ht="74.25" customHeight="1" x14ac:dyDescent="0.3">
      <c r="A1" s="12" t="s">
        <v>67</v>
      </c>
      <c r="B1" s="13" t="s">
        <v>91</v>
      </c>
      <c r="C1" s="13" t="s">
        <v>92</v>
      </c>
      <c r="D1" s="13" t="s">
        <v>93</v>
      </c>
      <c r="E1" s="13" t="s">
        <v>94</v>
      </c>
      <c r="F1" s="13" t="s">
        <v>95</v>
      </c>
      <c r="G1" s="13" t="s">
        <v>96</v>
      </c>
      <c r="H1" s="13" t="s">
        <v>12</v>
      </c>
      <c r="I1" s="13" t="s">
        <v>12</v>
      </c>
      <c r="J1" s="14" t="s">
        <v>14</v>
      </c>
      <c r="K1" s="15" t="s">
        <v>0</v>
      </c>
      <c r="L1" s="15" t="s">
        <v>1</v>
      </c>
      <c r="M1" s="15" t="s">
        <v>2</v>
      </c>
      <c r="N1" s="15" t="s">
        <v>3</v>
      </c>
      <c r="O1" s="15" t="s">
        <v>4</v>
      </c>
      <c r="P1" s="15" t="s">
        <v>5</v>
      </c>
      <c r="AE1" s="6"/>
    </row>
    <row r="2" spans="1:31" s="4" customFormat="1" x14ac:dyDescent="0.3">
      <c r="A2" s="15" t="s">
        <v>6</v>
      </c>
      <c r="B2" s="13" t="s">
        <v>11</v>
      </c>
      <c r="C2" s="13" t="s">
        <v>11</v>
      </c>
      <c r="D2" s="13" t="s">
        <v>11</v>
      </c>
      <c r="E2" s="13" t="s">
        <v>11</v>
      </c>
      <c r="F2" s="13" t="s">
        <v>11</v>
      </c>
      <c r="G2" s="13" t="s">
        <v>11</v>
      </c>
      <c r="H2" s="13" t="s">
        <v>24</v>
      </c>
      <c r="I2" s="13" t="s">
        <v>13</v>
      </c>
      <c r="J2" s="14" t="s">
        <v>7</v>
      </c>
      <c r="K2" s="16" t="s">
        <v>8</v>
      </c>
      <c r="L2" s="16" t="s">
        <v>8</v>
      </c>
      <c r="M2" s="16" t="s">
        <v>8</v>
      </c>
      <c r="N2" s="16" t="s">
        <v>8</v>
      </c>
      <c r="O2" s="16" t="s">
        <v>8</v>
      </c>
      <c r="P2" s="16" t="s">
        <v>9</v>
      </c>
      <c r="AE2" s="6"/>
    </row>
    <row r="3" spans="1:31" x14ac:dyDescent="0.3">
      <c r="A3" s="17" t="s">
        <v>27</v>
      </c>
      <c r="B3" s="17">
        <v>0</v>
      </c>
      <c r="C3" s="17">
        <v>0</v>
      </c>
      <c r="D3" s="17">
        <v>0</v>
      </c>
      <c r="E3" s="17">
        <v>197</v>
      </c>
      <c r="F3" s="17">
        <v>7750</v>
      </c>
      <c r="G3" s="17">
        <v>2588</v>
      </c>
      <c r="H3" s="17" t="s">
        <v>15</v>
      </c>
      <c r="I3" s="17">
        <f>VLOOKUP(H3,Szorzótábla!$A$1:$B$11,2,FALSE)</f>
        <v>365</v>
      </c>
      <c r="J3" s="18">
        <f>(B3+C3+D3+E3+F3+G3)*I3</f>
        <v>3845275</v>
      </c>
      <c r="K3" s="5">
        <f>VLOOKUP($A3,gyakoriságok!$A$1:$F$39,2,FALSE)</f>
        <v>0</v>
      </c>
      <c r="L3" s="5">
        <f>VLOOKUP($A3,gyakoriságok!$A$1:$F$39,3,FALSE)</f>
        <v>0</v>
      </c>
      <c r="M3" s="5">
        <f>VLOOKUP($A3,gyakoriságok!$A$1:$F$39,4,FALSE)</f>
        <v>0</v>
      </c>
      <c r="N3" s="5">
        <f>VLOOKUP($A3,gyakoriságok!$A$1:$F$39,5,FALSE)</f>
        <v>0</v>
      </c>
      <c r="O3" s="5">
        <f>VLOOKUP($A3,gyakoriságok!$A$1:$F$39,6,FALSE)</f>
        <v>0</v>
      </c>
      <c r="P3" s="19">
        <f t="shared" ref="P3:P40" si="0">SUMIF(K3,"&gt;0")*J3+SUMIF(L3,"&gt;0")/30*J3+SUMIF(M3,"&gt;0")/90*J3+SUMIF(N3,"&gt;0")/180*J3+SUMIF(O3,"&gt;0")/360*J3</f>
        <v>0</v>
      </c>
      <c r="AE3" s="6"/>
    </row>
    <row r="4" spans="1:31" x14ac:dyDescent="0.3">
      <c r="A4" s="17" t="s">
        <v>28</v>
      </c>
      <c r="B4" s="17">
        <v>12362</v>
      </c>
      <c r="C4" s="17">
        <v>1388</v>
      </c>
      <c r="D4" s="17">
        <v>3709</v>
      </c>
      <c r="E4" s="17">
        <v>680</v>
      </c>
      <c r="F4" s="17">
        <v>0</v>
      </c>
      <c r="G4" s="17">
        <v>0</v>
      </c>
      <c r="H4" s="17" t="s">
        <v>15</v>
      </c>
      <c r="I4" s="17">
        <f>VLOOKUP(H4,Szorzótábla!$A$1:$B$11,2,FALSE)</f>
        <v>365</v>
      </c>
      <c r="J4" s="18">
        <f t="shared" ref="J4:J40" si="1">(B4+C4+D4+E4+F4+G4)*I4</f>
        <v>6620735</v>
      </c>
      <c r="K4" s="5">
        <v>0</v>
      </c>
      <c r="L4" s="5">
        <v>0</v>
      </c>
      <c r="M4" s="5">
        <v>0</v>
      </c>
      <c r="N4" s="5">
        <f>VLOOKUP($A4,gyakoriságok!$A$1:$F$39,5,FALSE)</f>
        <v>0</v>
      </c>
      <c r="O4" s="11" t="str">
        <f>VLOOKUP($A4,gyakoriságok!$A$1:$F$39,6,FALSE)</f>
        <v>XXXXXXX</v>
      </c>
      <c r="P4" s="19">
        <f t="shared" si="0"/>
        <v>0</v>
      </c>
      <c r="AE4" s="6"/>
    </row>
    <row r="5" spans="1:31" x14ac:dyDescent="0.3">
      <c r="A5" s="17" t="s">
        <v>29</v>
      </c>
      <c r="B5" s="17">
        <v>1181</v>
      </c>
      <c r="C5" s="17">
        <v>79</v>
      </c>
      <c r="D5" s="17">
        <v>965</v>
      </c>
      <c r="E5" s="17">
        <v>229</v>
      </c>
      <c r="F5" s="17">
        <v>1334</v>
      </c>
      <c r="G5" s="17">
        <v>411</v>
      </c>
      <c r="H5" s="17" t="s">
        <v>15</v>
      </c>
      <c r="I5" s="17">
        <f>VLOOKUP(H5,Szorzótábla!$A$1:$B$11,2,FALSE)</f>
        <v>365</v>
      </c>
      <c r="J5" s="18">
        <f t="shared" si="1"/>
        <v>1532635</v>
      </c>
      <c r="K5" s="5">
        <f>VLOOKUP($A5,gyakoriságok!$A$1:$F$39,2,FALSE)</f>
        <v>0</v>
      </c>
      <c r="L5" s="5">
        <f>VLOOKUP($A5,gyakoriságok!$A$1:$F$39,3,FALSE)</f>
        <v>0</v>
      </c>
      <c r="M5" s="5">
        <f>VLOOKUP($A5,gyakoriságok!$A$1:$F$39,4,FALSE)</f>
        <v>0</v>
      </c>
      <c r="N5" s="5">
        <f>VLOOKUP($A5,gyakoriságok!$A$1:$F$39,5,FALSE)</f>
        <v>0</v>
      </c>
      <c r="O5" s="11" t="str">
        <f>VLOOKUP($A5,gyakoriságok!$A$1:$F$39,6,FALSE)</f>
        <v>XXXXXXX</v>
      </c>
      <c r="P5" s="19">
        <f t="shared" si="0"/>
        <v>0</v>
      </c>
      <c r="AE5" s="6"/>
    </row>
    <row r="6" spans="1:31" x14ac:dyDescent="0.3">
      <c r="A6" s="17" t="s">
        <v>30</v>
      </c>
      <c r="B6" s="17">
        <v>1412</v>
      </c>
      <c r="C6" s="17">
        <v>656</v>
      </c>
      <c r="D6" s="17">
        <v>1017</v>
      </c>
      <c r="E6" s="17">
        <v>424</v>
      </c>
      <c r="F6" s="17">
        <v>2293</v>
      </c>
      <c r="G6" s="17">
        <v>1007</v>
      </c>
      <c r="H6" s="17" t="s">
        <v>16</v>
      </c>
      <c r="I6" s="17">
        <f>VLOOKUP(H6,Szorzótábla!$A$1:$B$11,2,FALSE)</f>
        <v>260</v>
      </c>
      <c r="J6" s="18">
        <f t="shared" si="1"/>
        <v>1770340</v>
      </c>
      <c r="K6" s="5">
        <f>VLOOKUP($A6,gyakoriságok!$A$1:$F$39,2,FALSE)</f>
        <v>0</v>
      </c>
      <c r="L6" s="5">
        <f>VLOOKUP($A6,gyakoriságok!$A$1:$F$39,3,FALSE)</f>
        <v>0</v>
      </c>
      <c r="M6" s="5">
        <f>VLOOKUP($A6,gyakoriságok!$A$1:$F$39,4,FALSE)</f>
        <v>0</v>
      </c>
      <c r="N6" s="5">
        <f>VLOOKUP($A6,gyakoriságok!$A$1:$F$39,5,FALSE)</f>
        <v>0</v>
      </c>
      <c r="O6" s="5">
        <f>VLOOKUP($A6,gyakoriságok!$A$1:$F$39,6,FALSE)</f>
        <v>0</v>
      </c>
      <c r="P6" s="19">
        <f t="shared" si="0"/>
        <v>0</v>
      </c>
      <c r="AE6" s="6"/>
    </row>
    <row r="7" spans="1:31" x14ac:dyDescent="0.3">
      <c r="A7" s="17" t="s">
        <v>31</v>
      </c>
      <c r="B7" s="17">
        <v>2964</v>
      </c>
      <c r="C7" s="17">
        <v>72</v>
      </c>
      <c r="D7" s="17">
        <v>153</v>
      </c>
      <c r="E7" s="17">
        <v>239</v>
      </c>
      <c r="F7" s="17">
        <v>65</v>
      </c>
      <c r="G7" s="17">
        <v>0</v>
      </c>
      <c r="H7" s="17" t="s">
        <v>15</v>
      </c>
      <c r="I7" s="17">
        <f>VLOOKUP(H7,Szorzótábla!$A$1:$B$11,2,FALSE)</f>
        <v>365</v>
      </c>
      <c r="J7" s="18">
        <f t="shared" si="1"/>
        <v>1274945</v>
      </c>
      <c r="K7" s="5">
        <f>VLOOKUP($A7,gyakoriságok!$A$1:$F$39,2,FALSE)</f>
        <v>0</v>
      </c>
      <c r="L7" s="5">
        <f>VLOOKUP($A7,gyakoriságok!$A$1:$F$39,3,FALSE)</f>
        <v>0</v>
      </c>
      <c r="M7" s="5">
        <f>VLOOKUP($A7,gyakoriságok!$A$1:$F$39,4,FALSE)</f>
        <v>0</v>
      </c>
      <c r="N7" s="5">
        <f>VLOOKUP($A7,gyakoriságok!$A$1:$F$39,5,FALSE)</f>
        <v>0</v>
      </c>
      <c r="O7" s="5">
        <f>VLOOKUP($A7,gyakoriságok!$A$1:$F$39,6,FALSE)</f>
        <v>0</v>
      </c>
      <c r="P7" s="19">
        <f t="shared" si="0"/>
        <v>0</v>
      </c>
      <c r="AE7" s="6"/>
    </row>
    <row r="8" spans="1:31" x14ac:dyDescent="0.3">
      <c r="A8" s="17" t="s">
        <v>32</v>
      </c>
      <c r="B8" s="17">
        <v>63</v>
      </c>
      <c r="C8" s="17">
        <v>33</v>
      </c>
      <c r="D8" s="17">
        <v>68</v>
      </c>
      <c r="E8" s="17">
        <v>32</v>
      </c>
      <c r="F8" s="17">
        <v>443</v>
      </c>
      <c r="G8" s="17">
        <v>0</v>
      </c>
      <c r="H8" s="17" t="s">
        <v>16</v>
      </c>
      <c r="I8" s="17">
        <f>VLOOKUP(H8,Szorzótábla!$A$1:$B$11,2,FALSE)</f>
        <v>260</v>
      </c>
      <c r="J8" s="18">
        <f t="shared" si="1"/>
        <v>166140</v>
      </c>
      <c r="K8" s="5">
        <f>VLOOKUP($A8,gyakoriságok!$A$1:$F$39,2,FALSE)</f>
        <v>0</v>
      </c>
      <c r="L8" s="5">
        <f>VLOOKUP($A8,gyakoriságok!$A$1:$F$39,3,FALSE)</f>
        <v>0</v>
      </c>
      <c r="M8" s="5">
        <f>VLOOKUP($A8,gyakoriságok!$A$1:$F$39,4,FALSE)</f>
        <v>0</v>
      </c>
      <c r="N8" s="5">
        <f>VLOOKUP($A8,gyakoriságok!$A$1:$F$39,5,FALSE)</f>
        <v>0</v>
      </c>
      <c r="O8" s="5">
        <f>VLOOKUP($A8,gyakoriságok!$A$1:$F$39,6,FALSE)</f>
        <v>0</v>
      </c>
      <c r="P8" s="19">
        <f t="shared" si="0"/>
        <v>0</v>
      </c>
      <c r="AE8" s="6"/>
    </row>
    <row r="9" spans="1:31" ht="16.5" customHeight="1" x14ac:dyDescent="0.3">
      <c r="A9" s="17" t="s">
        <v>33</v>
      </c>
      <c r="B9" s="17">
        <v>2846</v>
      </c>
      <c r="C9" s="17">
        <v>483</v>
      </c>
      <c r="D9" s="17">
        <v>1257</v>
      </c>
      <c r="E9" s="17">
        <v>408</v>
      </c>
      <c r="F9" s="17">
        <v>939</v>
      </c>
      <c r="G9" s="17">
        <v>625</v>
      </c>
      <c r="H9" s="17" t="s">
        <v>15</v>
      </c>
      <c r="I9" s="17">
        <f>VLOOKUP(H9,Szorzótábla!$A$1:$B$11,2,FALSE)</f>
        <v>365</v>
      </c>
      <c r="J9" s="18">
        <f t="shared" si="1"/>
        <v>2393670</v>
      </c>
      <c r="K9" s="5">
        <f>VLOOKUP($A9,gyakoriságok!$A$1:$F$39,2,FALSE)</f>
        <v>0</v>
      </c>
      <c r="L9" s="5">
        <f>VLOOKUP($A9,gyakoriságok!$A$1:$F$39,3,FALSE)</f>
        <v>0</v>
      </c>
      <c r="M9" s="5">
        <f>VLOOKUP($A9,gyakoriságok!$A$1:$F$39,4,FALSE)</f>
        <v>0</v>
      </c>
      <c r="N9" s="5">
        <f>VLOOKUP($A9,gyakoriságok!$A$1:$F$39,5,FALSE)</f>
        <v>0</v>
      </c>
      <c r="O9" s="5">
        <f>VLOOKUP($A9,gyakoriságok!$A$1:$F$39,6,FALSE)</f>
        <v>0</v>
      </c>
      <c r="P9" s="19">
        <f t="shared" si="0"/>
        <v>0</v>
      </c>
      <c r="AE9" s="6"/>
    </row>
    <row r="10" spans="1:31" x14ac:dyDescent="0.3">
      <c r="A10" s="17" t="s">
        <v>34</v>
      </c>
      <c r="B10" s="17">
        <v>131</v>
      </c>
      <c r="C10" s="17">
        <v>255</v>
      </c>
      <c r="D10" s="17">
        <v>258</v>
      </c>
      <c r="E10" s="17">
        <v>79</v>
      </c>
      <c r="F10" s="17">
        <v>392</v>
      </c>
      <c r="G10" s="17">
        <v>58</v>
      </c>
      <c r="H10" s="17" t="s">
        <v>15</v>
      </c>
      <c r="I10" s="17">
        <f>VLOOKUP(H10,Szorzótábla!$A$1:$B$11,2,FALSE)</f>
        <v>365</v>
      </c>
      <c r="J10" s="18">
        <f t="shared" si="1"/>
        <v>428145</v>
      </c>
      <c r="K10" s="5">
        <f>VLOOKUP($A10,gyakoriságok!$A$1:$F$39,2,FALSE)</f>
        <v>0</v>
      </c>
      <c r="L10" s="5">
        <f>VLOOKUP($A10,gyakoriságok!$A$1:$F$39,3,FALSE)</f>
        <v>0</v>
      </c>
      <c r="M10" s="5">
        <f>VLOOKUP($A10,gyakoriságok!$A$1:$F$39,4,FALSE)</f>
        <v>0</v>
      </c>
      <c r="N10" s="5">
        <f>VLOOKUP($A10,gyakoriságok!$A$1:$F$39,5,FALSE)</f>
        <v>0</v>
      </c>
      <c r="O10" s="5">
        <f>VLOOKUP($A10,gyakoriságok!$A$1:$F$39,6,FALSE)</f>
        <v>0</v>
      </c>
      <c r="P10" s="19">
        <f t="shared" si="0"/>
        <v>0</v>
      </c>
    </row>
    <row r="11" spans="1:31" ht="14.25" customHeight="1" x14ac:dyDescent="0.3">
      <c r="A11" s="17" t="s">
        <v>35</v>
      </c>
      <c r="B11" s="17">
        <v>535</v>
      </c>
      <c r="C11" s="17">
        <v>133</v>
      </c>
      <c r="D11" s="17">
        <v>288</v>
      </c>
      <c r="E11" s="17">
        <v>0</v>
      </c>
      <c r="F11" s="17">
        <v>2198</v>
      </c>
      <c r="G11" s="17">
        <v>816</v>
      </c>
      <c r="H11" s="17" t="s">
        <v>16</v>
      </c>
      <c r="I11" s="17">
        <f>VLOOKUP(H11,Szorzótábla!$A$1:$B$11,2,FALSE)</f>
        <v>260</v>
      </c>
      <c r="J11" s="18">
        <f t="shared" si="1"/>
        <v>1032200</v>
      </c>
      <c r="K11" s="5">
        <f>VLOOKUP($A11,gyakoriságok!$A$1:$F$39,2,FALSE)</f>
        <v>0</v>
      </c>
      <c r="L11" s="5">
        <f>VLOOKUP($A11,gyakoriságok!$A$1:$F$39,3,FALSE)</f>
        <v>0</v>
      </c>
      <c r="M11" s="5">
        <f>VLOOKUP($A11,gyakoriságok!$A$1:$F$39,4,FALSE)</f>
        <v>0</v>
      </c>
      <c r="N11" s="5">
        <f>VLOOKUP($A11,gyakoriságok!$A$1:$F$39,5,FALSE)</f>
        <v>0</v>
      </c>
      <c r="O11" s="11" t="str">
        <f>VLOOKUP($A11,gyakoriságok!$A$1:$F$39,6,FALSE)</f>
        <v>XXXXXXX</v>
      </c>
      <c r="P11" s="19">
        <f t="shared" si="0"/>
        <v>0</v>
      </c>
    </row>
    <row r="12" spans="1:31" x14ac:dyDescent="0.3">
      <c r="A12" s="17" t="s">
        <v>36</v>
      </c>
      <c r="B12" s="17">
        <v>74</v>
      </c>
      <c r="C12" s="17">
        <v>96</v>
      </c>
      <c r="D12" s="17">
        <v>35</v>
      </c>
      <c r="E12" s="17">
        <v>0</v>
      </c>
      <c r="F12" s="17">
        <v>215</v>
      </c>
      <c r="G12" s="17">
        <v>0</v>
      </c>
      <c r="H12" s="17" t="s">
        <v>16</v>
      </c>
      <c r="I12" s="17">
        <f>VLOOKUP(H12,Szorzótábla!$A$1:$B$11,2,FALSE)</f>
        <v>260</v>
      </c>
      <c r="J12" s="18">
        <f t="shared" si="1"/>
        <v>109200</v>
      </c>
      <c r="K12" s="5">
        <f>VLOOKUP($A12,gyakoriságok!$A$1:$F$39,2,FALSE)</f>
        <v>0</v>
      </c>
      <c r="L12" s="5">
        <f>VLOOKUP($A12,gyakoriságok!$A$1:$F$39,3,FALSE)</f>
        <v>0</v>
      </c>
      <c r="M12" s="5">
        <f>VLOOKUP($A12,gyakoriságok!$A$1:$F$39,4,FALSE)</f>
        <v>0</v>
      </c>
      <c r="N12" s="5">
        <f>VLOOKUP($A12,gyakoriságok!$A$1:$F$39,5,FALSE)</f>
        <v>0</v>
      </c>
      <c r="O12" s="11" t="str">
        <f>VLOOKUP($A12,gyakoriságok!$A$1:$F$39,6,FALSE)</f>
        <v>XXXXXXX</v>
      </c>
      <c r="P12" s="19">
        <f t="shared" si="0"/>
        <v>0</v>
      </c>
    </row>
    <row r="13" spans="1:31" x14ac:dyDescent="0.3">
      <c r="A13" s="17" t="s">
        <v>37</v>
      </c>
      <c r="B13" s="17">
        <v>0</v>
      </c>
      <c r="C13" s="17">
        <v>0</v>
      </c>
      <c r="D13" s="17">
        <v>0</v>
      </c>
      <c r="E13" s="17">
        <v>0</v>
      </c>
      <c r="F13" s="17">
        <v>183</v>
      </c>
      <c r="G13" s="17">
        <v>0</v>
      </c>
      <c r="H13" s="17" t="s">
        <v>15</v>
      </c>
      <c r="I13" s="17">
        <f>VLOOKUP(H13,Szorzótábla!$A$1:$B$11,2,FALSE)</f>
        <v>365</v>
      </c>
      <c r="J13" s="18">
        <f t="shared" si="1"/>
        <v>66795</v>
      </c>
      <c r="K13" s="5">
        <f>VLOOKUP($A13,gyakoriságok!$A$1:$F$39,2,FALSE)</f>
        <v>0</v>
      </c>
      <c r="L13" s="5">
        <f>VLOOKUP($A13,gyakoriságok!$A$1:$F$39,3,FALSE)</f>
        <v>0</v>
      </c>
      <c r="M13" s="5">
        <f>VLOOKUP($A13,gyakoriságok!$A$1:$F$39,4,FALSE)</f>
        <v>0</v>
      </c>
      <c r="N13" s="5">
        <f>VLOOKUP($A13,gyakoriságok!$A$1:$F$39,5,FALSE)</f>
        <v>0</v>
      </c>
      <c r="O13" s="5">
        <f>VLOOKUP($A13,gyakoriságok!$A$1:$F$39,6,FALSE)</f>
        <v>0</v>
      </c>
      <c r="P13" s="19">
        <f t="shared" si="0"/>
        <v>0</v>
      </c>
    </row>
    <row r="14" spans="1:31" x14ac:dyDescent="0.3">
      <c r="A14" s="17" t="s">
        <v>38</v>
      </c>
      <c r="B14" s="17">
        <v>2228</v>
      </c>
      <c r="C14" s="17">
        <v>560</v>
      </c>
      <c r="D14" s="17">
        <v>678</v>
      </c>
      <c r="E14" s="17">
        <v>128</v>
      </c>
      <c r="F14" s="17">
        <v>1383</v>
      </c>
      <c r="G14" s="17">
        <v>139</v>
      </c>
      <c r="H14" s="17" t="s">
        <v>17</v>
      </c>
      <c r="I14" s="17">
        <f>VLOOKUP(H14,Szorzótábla!$A$1:$B$11,2,FALSE)</f>
        <v>52</v>
      </c>
      <c r="J14" s="18">
        <f t="shared" si="1"/>
        <v>266032</v>
      </c>
      <c r="K14" s="5">
        <f>VLOOKUP($A14,gyakoriságok!$A$1:$F$39,2,FALSE)</f>
        <v>0</v>
      </c>
      <c r="L14" s="5">
        <f>VLOOKUP($A14,gyakoriságok!$A$1:$F$39,3,FALSE)</f>
        <v>0</v>
      </c>
      <c r="M14" s="5">
        <f>VLOOKUP($A14,gyakoriságok!$A$1:$F$39,4,FALSE)</f>
        <v>0</v>
      </c>
      <c r="N14" s="5">
        <f>VLOOKUP($A14,gyakoriságok!$A$1:$F$39,5,FALSE)</f>
        <v>0</v>
      </c>
      <c r="O14" s="11" t="str">
        <f>VLOOKUP($A14,gyakoriságok!$A$1:$F$39,6,FALSE)</f>
        <v>XXXXXXX</v>
      </c>
      <c r="P14" s="19">
        <f t="shared" si="0"/>
        <v>0</v>
      </c>
    </row>
    <row r="15" spans="1:31" x14ac:dyDescent="0.3">
      <c r="A15" s="17" t="s">
        <v>39</v>
      </c>
      <c r="B15" s="17">
        <v>175</v>
      </c>
      <c r="C15" s="17">
        <v>0</v>
      </c>
      <c r="D15" s="17">
        <v>36</v>
      </c>
      <c r="E15" s="17">
        <v>3</v>
      </c>
      <c r="F15" s="17">
        <v>0</v>
      </c>
      <c r="G15" s="17">
        <v>0</v>
      </c>
      <c r="H15" s="17" t="s">
        <v>16</v>
      </c>
      <c r="I15" s="17">
        <f>VLOOKUP(H15,Szorzótábla!$A$1:$B$11,2,FALSE)</f>
        <v>260</v>
      </c>
      <c r="J15" s="18">
        <f t="shared" si="1"/>
        <v>55640</v>
      </c>
      <c r="K15" s="5">
        <f>VLOOKUP($A15,gyakoriságok!$A$1:$F$39,2,FALSE)</f>
        <v>0</v>
      </c>
      <c r="L15" s="5">
        <f>VLOOKUP($A15,gyakoriságok!$A$1:$F$39,3,FALSE)</f>
        <v>0</v>
      </c>
      <c r="M15" s="5">
        <f>VLOOKUP($A15,gyakoriságok!$A$1:$F$39,4,FALSE)</f>
        <v>0</v>
      </c>
      <c r="N15" s="5">
        <f>VLOOKUP($A15,gyakoriságok!$A$1:$F$39,5,FALSE)</f>
        <v>0</v>
      </c>
      <c r="O15" s="11" t="str">
        <f>VLOOKUP($A15,gyakoriságok!$A$1:$F$39,6,FALSE)</f>
        <v>XXXXXXX</v>
      </c>
      <c r="P15" s="19">
        <f t="shared" si="0"/>
        <v>0</v>
      </c>
    </row>
    <row r="16" spans="1:31" x14ac:dyDescent="0.3">
      <c r="A16" s="17" t="s">
        <v>40</v>
      </c>
      <c r="B16" s="17">
        <v>3227</v>
      </c>
      <c r="C16" s="17">
        <v>817</v>
      </c>
      <c r="D16" s="17">
        <v>1390</v>
      </c>
      <c r="E16" s="17">
        <v>560</v>
      </c>
      <c r="F16" s="17">
        <v>0</v>
      </c>
      <c r="G16" s="17">
        <v>0</v>
      </c>
      <c r="H16" s="17" t="s">
        <v>15</v>
      </c>
      <c r="I16" s="17">
        <f>VLOOKUP(H16,Szorzótábla!$A$1:$B$11,2,FALSE)</f>
        <v>365</v>
      </c>
      <c r="J16" s="18">
        <f t="shared" si="1"/>
        <v>2187810</v>
      </c>
      <c r="K16" s="5">
        <f>VLOOKUP($A16,gyakoriságok!$A$1:$F$39,2,FALSE)</f>
        <v>0</v>
      </c>
      <c r="L16" s="5">
        <f>VLOOKUP($A16,gyakoriságok!$A$1:$F$39,3,FALSE)</f>
        <v>0</v>
      </c>
      <c r="M16" s="5">
        <f>VLOOKUP($A16,gyakoriságok!$A$1:$F$39,4,FALSE)</f>
        <v>0</v>
      </c>
      <c r="N16" s="5">
        <f>VLOOKUP($A16,gyakoriságok!$A$1:$F$39,5,FALSE)</f>
        <v>0</v>
      </c>
      <c r="O16" s="5">
        <f>VLOOKUP($A16,gyakoriságok!$A$1:$F$39,6,FALSE)</f>
        <v>0</v>
      </c>
      <c r="P16" s="19">
        <f t="shared" si="0"/>
        <v>0</v>
      </c>
    </row>
    <row r="17" spans="1:16" ht="43.2" x14ac:dyDescent="0.3">
      <c r="A17" s="17" t="s">
        <v>41</v>
      </c>
      <c r="B17" s="17">
        <v>778</v>
      </c>
      <c r="C17" s="17">
        <v>0</v>
      </c>
      <c r="D17" s="17">
        <v>286</v>
      </c>
      <c r="E17" s="17">
        <v>0</v>
      </c>
      <c r="F17" s="17">
        <v>0</v>
      </c>
      <c r="G17" s="17">
        <v>0</v>
      </c>
      <c r="H17" s="17" t="s">
        <v>15</v>
      </c>
      <c r="I17" s="17">
        <f>VLOOKUP(H17,Szorzótábla!$A$1:$B$11,2,FALSE)</f>
        <v>365</v>
      </c>
      <c r="J17" s="18">
        <f t="shared" si="1"/>
        <v>388360</v>
      </c>
      <c r="K17" s="5">
        <f>VLOOKUP($A17,gyakoriságok!$A$1:$F$39,2,FALSE)</f>
        <v>0</v>
      </c>
      <c r="L17" s="5">
        <f>VLOOKUP($A17,gyakoriságok!$A$1:$F$39,3,FALSE)</f>
        <v>0</v>
      </c>
      <c r="M17" s="5">
        <f>VLOOKUP($A17,gyakoriságok!$A$1:$F$39,4,FALSE)</f>
        <v>0</v>
      </c>
      <c r="N17" s="5">
        <f>VLOOKUP($A17,gyakoriságok!$A$1:$F$39,5,FALSE)</f>
        <v>0</v>
      </c>
      <c r="O17" s="5">
        <f>VLOOKUP($A17,gyakoriságok!$A$1:$F$39,6,FALSE)</f>
        <v>0</v>
      </c>
      <c r="P17" s="19">
        <f t="shared" si="0"/>
        <v>0</v>
      </c>
    </row>
    <row r="18" spans="1:16" x14ac:dyDescent="0.3">
      <c r="A18" s="17" t="s">
        <v>42</v>
      </c>
      <c r="B18" s="17">
        <v>412</v>
      </c>
      <c r="C18" s="17">
        <v>0</v>
      </c>
      <c r="D18" s="17">
        <v>166</v>
      </c>
      <c r="E18" s="17">
        <v>0</v>
      </c>
      <c r="F18" s="17">
        <v>0</v>
      </c>
      <c r="G18" s="17">
        <v>0</v>
      </c>
      <c r="H18" s="17" t="s">
        <v>15</v>
      </c>
      <c r="I18" s="17">
        <f>VLOOKUP(H18,Szorzótábla!$A$1:$B$11,2,FALSE)</f>
        <v>365</v>
      </c>
      <c r="J18" s="18">
        <f t="shared" si="1"/>
        <v>210970</v>
      </c>
      <c r="K18" s="5">
        <f>VLOOKUP($A18,gyakoriságok!$A$1:$F$39,2,FALSE)</f>
        <v>0</v>
      </c>
      <c r="L18" s="5">
        <f>VLOOKUP($A18,gyakoriságok!$A$1:$F$39,3,FALSE)</f>
        <v>0</v>
      </c>
      <c r="M18" s="5">
        <f>VLOOKUP($A18,gyakoriságok!$A$1:$F$39,4,FALSE)</f>
        <v>0</v>
      </c>
      <c r="N18" s="5">
        <f>VLOOKUP($A18,gyakoriságok!$A$1:$F$39,5,FALSE)</f>
        <v>0</v>
      </c>
      <c r="O18" s="5">
        <f>VLOOKUP($A18,gyakoriságok!$A$1:$F$39,6,FALSE)</f>
        <v>0</v>
      </c>
      <c r="P18" s="19">
        <f t="shared" si="0"/>
        <v>0</v>
      </c>
    </row>
    <row r="19" spans="1:16" x14ac:dyDescent="0.3">
      <c r="A19" s="17" t="s">
        <v>43</v>
      </c>
      <c r="B19" s="17">
        <v>855</v>
      </c>
      <c r="C19" s="17">
        <v>27</v>
      </c>
      <c r="D19" s="17">
        <v>142</v>
      </c>
      <c r="E19" s="17">
        <v>50</v>
      </c>
      <c r="F19" s="17">
        <v>0</v>
      </c>
      <c r="G19" s="17">
        <v>0</v>
      </c>
      <c r="H19" s="17" t="s">
        <v>15</v>
      </c>
      <c r="I19" s="17">
        <f>VLOOKUP(H19,Szorzótábla!$A$1:$B$11,2,FALSE)</f>
        <v>365</v>
      </c>
      <c r="J19" s="18">
        <f t="shared" si="1"/>
        <v>392010</v>
      </c>
      <c r="K19" s="5">
        <f>VLOOKUP($A19,gyakoriságok!$A$1:$F$39,2,FALSE)</f>
        <v>0</v>
      </c>
      <c r="L19" s="11" t="str">
        <f>VLOOKUP($A19,gyakoriságok!$A$1:$F$39,3,FALSE)</f>
        <v>XXXXXXX</v>
      </c>
      <c r="M19" s="11" t="str">
        <f>VLOOKUP($A19,gyakoriságok!$A$1:$F$39,4,FALSE)</f>
        <v>XXXXXXX</v>
      </c>
      <c r="N19" s="11" t="str">
        <f>VLOOKUP($A19,gyakoriságok!$A$1:$F$39,5,FALSE)</f>
        <v>XXXXXXX</v>
      </c>
      <c r="O19" s="11" t="str">
        <f>VLOOKUP($A19,gyakoriságok!$A$1:$F$39,6,FALSE)</f>
        <v>XXXXXXX</v>
      </c>
      <c r="P19" s="19">
        <f t="shared" si="0"/>
        <v>0</v>
      </c>
    </row>
    <row r="20" spans="1:16" x14ac:dyDescent="0.3">
      <c r="A20" s="17" t="s">
        <v>44</v>
      </c>
      <c r="B20" s="17">
        <v>855</v>
      </c>
      <c r="C20" s="17">
        <v>27</v>
      </c>
      <c r="D20" s="17">
        <v>142</v>
      </c>
      <c r="E20" s="17">
        <v>50</v>
      </c>
      <c r="F20" s="17">
        <v>0</v>
      </c>
      <c r="G20" s="17">
        <v>0</v>
      </c>
      <c r="H20" s="17" t="s">
        <v>15</v>
      </c>
      <c r="I20" s="17">
        <f>VLOOKUP(H20,Szorzótábla!$A$1:$B$11,2,FALSE)</f>
        <v>365</v>
      </c>
      <c r="J20" s="18">
        <f t="shared" si="1"/>
        <v>392010</v>
      </c>
      <c r="K20" s="5">
        <f>VLOOKUP($A20,gyakoriságok!$A$1:$F$39,2,FALSE)</f>
        <v>0</v>
      </c>
      <c r="L20" s="5">
        <f>VLOOKUP($A20,gyakoriságok!$A$1:$F$39,3,FALSE)</f>
        <v>0</v>
      </c>
      <c r="M20" s="5">
        <f>VLOOKUP($A20,gyakoriságok!$A$1:$F$39,4,FALSE)</f>
        <v>0</v>
      </c>
      <c r="N20" s="5">
        <f>VLOOKUP($A20,gyakoriságok!$A$1:$F$39,5,FALSE)</f>
        <v>0</v>
      </c>
      <c r="O20" s="11" t="str">
        <f>VLOOKUP($A20,gyakoriságok!$A$1:$F$39,6,FALSE)</f>
        <v>XXXXXXX</v>
      </c>
      <c r="P20" s="19">
        <f t="shared" si="0"/>
        <v>0</v>
      </c>
    </row>
    <row r="21" spans="1:16" ht="28.8" x14ac:dyDescent="0.3">
      <c r="A21" s="17" t="s">
        <v>78</v>
      </c>
      <c r="B21" s="17">
        <v>65</v>
      </c>
      <c r="C21" s="17">
        <v>5</v>
      </c>
      <c r="D21" s="17">
        <v>56</v>
      </c>
      <c r="E21" s="17">
        <v>0</v>
      </c>
      <c r="F21" s="17">
        <v>0</v>
      </c>
      <c r="G21" s="17">
        <v>0</v>
      </c>
      <c r="H21" s="17" t="s">
        <v>15</v>
      </c>
      <c r="I21" s="17">
        <f>VLOOKUP(H21,Szorzótábla!$A$1:$B$11,2,FALSE)</f>
        <v>365</v>
      </c>
      <c r="J21" s="18">
        <f t="shared" si="1"/>
        <v>45990</v>
      </c>
      <c r="K21" s="5">
        <f>VLOOKUP($A21,gyakoriságok!$A$1:$F$39,2,FALSE)</f>
        <v>0</v>
      </c>
      <c r="L21" s="11" t="str">
        <f>VLOOKUP($A21,gyakoriságok!$A$1:$F$39,3,FALSE)</f>
        <v>XXXXXXX</v>
      </c>
      <c r="M21" s="11" t="str">
        <f>VLOOKUP($A21,gyakoriságok!$A$1:$F$39,4,FALSE)</f>
        <v>XXXXXXX</v>
      </c>
      <c r="N21" s="11" t="str">
        <f>VLOOKUP($A21,gyakoriságok!$A$1:$F$39,5,FALSE)</f>
        <v>XXXXXXX</v>
      </c>
      <c r="O21" s="11" t="str">
        <f>VLOOKUP($A21,gyakoriságok!$A$1:$F$39,6,FALSE)</f>
        <v>XXXXXXX</v>
      </c>
      <c r="P21" s="19">
        <f t="shared" si="0"/>
        <v>0</v>
      </c>
    </row>
    <row r="22" spans="1:16" x14ac:dyDescent="0.3">
      <c r="A22" s="17" t="s">
        <v>45</v>
      </c>
      <c r="B22" s="17">
        <v>580</v>
      </c>
      <c r="C22" s="17">
        <v>25</v>
      </c>
      <c r="D22" s="17">
        <v>113</v>
      </c>
      <c r="E22" s="17">
        <v>37</v>
      </c>
      <c r="F22" s="17">
        <v>0</v>
      </c>
      <c r="G22" s="17">
        <v>0</v>
      </c>
      <c r="H22" s="17" t="s">
        <v>15</v>
      </c>
      <c r="I22" s="17">
        <f>VLOOKUP(H22,Szorzótábla!$A$1:$B$11,2,FALSE)</f>
        <v>365</v>
      </c>
      <c r="J22" s="18">
        <f t="shared" si="1"/>
        <v>275575</v>
      </c>
      <c r="K22" s="5">
        <f>VLOOKUP($A22,gyakoriságok!$A$1:$F$39,2,FALSE)</f>
        <v>0</v>
      </c>
      <c r="L22" s="5">
        <f>VLOOKUP($A22,gyakoriságok!$A$1:$F$39,3,FALSE)</f>
        <v>0</v>
      </c>
      <c r="M22" s="5">
        <f>VLOOKUP($A22,gyakoriságok!$A$1:$F$39,4,FALSE)</f>
        <v>0</v>
      </c>
      <c r="N22" s="5">
        <f>VLOOKUP($A22,gyakoriságok!$A$1:$F$39,5,FALSE)</f>
        <v>0</v>
      </c>
      <c r="O22" s="5">
        <f>VLOOKUP($A22,gyakoriságok!$A$1:$F$39,6,FALSE)</f>
        <v>0</v>
      </c>
      <c r="P22" s="19">
        <f t="shared" si="0"/>
        <v>0</v>
      </c>
    </row>
    <row r="23" spans="1:16" x14ac:dyDescent="0.3">
      <c r="A23" s="17" t="s">
        <v>46</v>
      </c>
      <c r="B23" s="17">
        <v>2840</v>
      </c>
      <c r="C23" s="17">
        <v>366</v>
      </c>
      <c r="D23" s="17">
        <v>950</v>
      </c>
      <c r="E23" s="17">
        <v>442</v>
      </c>
      <c r="F23" s="17">
        <v>37</v>
      </c>
      <c r="G23" s="17">
        <v>0</v>
      </c>
      <c r="H23" s="17" t="s">
        <v>15</v>
      </c>
      <c r="I23" s="17">
        <f>VLOOKUP(H23,Szorzótábla!$A$1:$B$11,2,FALSE)</f>
        <v>365</v>
      </c>
      <c r="J23" s="18">
        <f t="shared" si="1"/>
        <v>1691775</v>
      </c>
      <c r="K23" s="5">
        <f>VLOOKUP($A23,gyakoriságok!$A$1:$F$39,2,FALSE)</f>
        <v>0</v>
      </c>
      <c r="L23" s="5">
        <f>VLOOKUP($A23,gyakoriságok!$A$1:$F$39,3,FALSE)</f>
        <v>0</v>
      </c>
      <c r="M23" s="5">
        <f>VLOOKUP($A23,gyakoriságok!$A$1:$F$39,4,FALSE)</f>
        <v>0</v>
      </c>
      <c r="N23" s="5">
        <f>VLOOKUP($A23,gyakoriságok!$A$1:$F$39,5,FALSE)</f>
        <v>0</v>
      </c>
      <c r="O23" s="5">
        <f>VLOOKUP($A23,gyakoriságok!$A$1:$F$39,6,FALSE)</f>
        <v>0</v>
      </c>
      <c r="P23" s="19">
        <f t="shared" si="0"/>
        <v>0</v>
      </c>
    </row>
    <row r="24" spans="1:16" x14ac:dyDescent="0.3">
      <c r="A24" s="17" t="s">
        <v>47</v>
      </c>
      <c r="B24" s="17">
        <v>115</v>
      </c>
      <c r="C24" s="17">
        <v>0</v>
      </c>
      <c r="D24" s="17">
        <v>0</v>
      </c>
      <c r="E24" s="17">
        <v>0</v>
      </c>
      <c r="F24" s="17">
        <v>0</v>
      </c>
      <c r="G24" s="17">
        <v>0</v>
      </c>
      <c r="H24" s="17" t="s">
        <v>15</v>
      </c>
      <c r="I24" s="17">
        <f>VLOOKUP(H24,Szorzótábla!$A$1:$B$11,2,FALSE)</f>
        <v>365</v>
      </c>
      <c r="J24" s="18">
        <f t="shared" si="1"/>
        <v>41975</v>
      </c>
      <c r="K24" s="5">
        <f>VLOOKUP($A24,gyakoriságok!$A$1:$F$39,2,FALSE)</f>
        <v>0</v>
      </c>
      <c r="L24" s="5">
        <f>VLOOKUP($A24,gyakoriságok!$A$1:$F$39,3,FALSE)</f>
        <v>0</v>
      </c>
      <c r="M24" s="5">
        <f>VLOOKUP($A24,gyakoriságok!$A$1:$F$39,4,FALSE)</f>
        <v>0</v>
      </c>
      <c r="N24" s="5">
        <f>VLOOKUP($A24,gyakoriságok!$A$1:$F$39,5,FALSE)</f>
        <v>0</v>
      </c>
      <c r="O24" s="5">
        <f>VLOOKUP($A24,gyakoriságok!$A$1:$F$39,6,FALSE)</f>
        <v>0</v>
      </c>
      <c r="P24" s="19">
        <f t="shared" si="0"/>
        <v>0</v>
      </c>
    </row>
    <row r="25" spans="1:16" x14ac:dyDescent="0.3">
      <c r="A25" s="17" t="s">
        <v>48</v>
      </c>
      <c r="B25" s="17">
        <v>684</v>
      </c>
      <c r="C25" s="17">
        <v>189</v>
      </c>
      <c r="D25" s="17">
        <v>208</v>
      </c>
      <c r="E25" s="17">
        <v>12</v>
      </c>
      <c r="F25" s="17">
        <v>2016</v>
      </c>
      <c r="G25" s="17">
        <v>1550</v>
      </c>
      <c r="H25" s="17" t="s">
        <v>16</v>
      </c>
      <c r="I25" s="17">
        <f>VLOOKUP(H25,Szorzótábla!$A$1:$B$11,2,FALSE)</f>
        <v>260</v>
      </c>
      <c r="J25" s="18">
        <f t="shared" si="1"/>
        <v>1211340</v>
      </c>
      <c r="K25" s="5">
        <f>VLOOKUP($A25,gyakoriságok!$A$1:$F$39,2,FALSE)</f>
        <v>0</v>
      </c>
      <c r="L25" s="5">
        <f>VLOOKUP($A25,gyakoriságok!$A$1:$F$39,3,FALSE)</f>
        <v>0</v>
      </c>
      <c r="M25" s="5">
        <f>VLOOKUP($A25,gyakoriságok!$A$1:$F$39,4,FALSE)</f>
        <v>0</v>
      </c>
      <c r="N25" s="5">
        <f>VLOOKUP($A25,gyakoriságok!$A$1:$F$39,5,FALSE)</f>
        <v>0</v>
      </c>
      <c r="O25" s="5">
        <f>VLOOKUP($A25,gyakoriságok!$A$1:$F$39,6,FALSE)</f>
        <v>0</v>
      </c>
      <c r="P25" s="19">
        <f t="shared" si="0"/>
        <v>0</v>
      </c>
    </row>
    <row r="26" spans="1:16" x14ac:dyDescent="0.3">
      <c r="A26" s="17" t="s">
        <v>49</v>
      </c>
      <c r="B26" s="17">
        <v>0</v>
      </c>
      <c r="C26" s="17">
        <v>0</v>
      </c>
      <c r="D26" s="17">
        <v>0</v>
      </c>
      <c r="E26" s="17">
        <v>0</v>
      </c>
      <c r="F26" s="17">
        <v>425</v>
      </c>
      <c r="G26" s="17">
        <v>0</v>
      </c>
      <c r="H26" s="17" t="s">
        <v>15</v>
      </c>
      <c r="I26" s="17">
        <f>VLOOKUP(H26,Szorzótábla!$A$1:$B$11,2,FALSE)</f>
        <v>365</v>
      </c>
      <c r="J26" s="18">
        <f t="shared" si="1"/>
        <v>155125</v>
      </c>
      <c r="K26" s="5">
        <f>VLOOKUP($A26,gyakoriságok!$A$1:$F$39,2,FALSE)</f>
        <v>0</v>
      </c>
      <c r="L26" s="5">
        <f>VLOOKUP($A26,gyakoriságok!$A$1:$F$39,3,FALSE)</f>
        <v>0</v>
      </c>
      <c r="M26" s="5">
        <f>VLOOKUP($A26,gyakoriságok!$A$1:$F$39,4,FALSE)</f>
        <v>0</v>
      </c>
      <c r="N26" s="5">
        <f>VLOOKUP($A26,gyakoriságok!$A$1:$F$39,5,FALSE)</f>
        <v>0</v>
      </c>
      <c r="O26" s="5">
        <f>VLOOKUP($A26,gyakoriságok!$A$1:$F$39,6,FALSE)</f>
        <v>0</v>
      </c>
      <c r="P26" s="19">
        <f t="shared" si="0"/>
        <v>0</v>
      </c>
    </row>
    <row r="27" spans="1:16" x14ac:dyDescent="0.3">
      <c r="A27" s="17" t="s">
        <v>50</v>
      </c>
      <c r="B27" s="17">
        <v>107</v>
      </c>
      <c r="C27" s="17">
        <v>118</v>
      </c>
      <c r="D27" s="17">
        <v>420</v>
      </c>
      <c r="E27" s="17">
        <v>10</v>
      </c>
      <c r="F27" s="17">
        <v>710</v>
      </c>
      <c r="G27" s="17">
        <v>0</v>
      </c>
      <c r="H27" s="17" t="s">
        <v>17</v>
      </c>
      <c r="I27" s="17">
        <f>VLOOKUP(H27,Szorzótábla!$A$1:$B$11,2,FALSE)</f>
        <v>52</v>
      </c>
      <c r="J27" s="18">
        <f t="shared" si="1"/>
        <v>70980</v>
      </c>
      <c r="K27" s="5">
        <f>VLOOKUP($A27,gyakoriságok!$A$1:$F$39,2,FALSE)</f>
        <v>0</v>
      </c>
      <c r="L27" s="11" t="str">
        <f>VLOOKUP($A27,gyakoriságok!$A$1:$F$39,3,FALSE)</f>
        <v>XXXXXXX</v>
      </c>
      <c r="M27" s="11" t="str">
        <f>VLOOKUP($A27,gyakoriságok!$A$1:$F$39,4,FALSE)</f>
        <v>XXXXXXX</v>
      </c>
      <c r="N27" s="11" t="str">
        <f>VLOOKUP($A27,gyakoriságok!$A$1:$F$39,5,FALSE)</f>
        <v>XXXXXXX</v>
      </c>
      <c r="O27" s="11" t="str">
        <f>VLOOKUP($A27,gyakoriságok!$A$1:$F$39,6,FALSE)</f>
        <v>XXXXXXX</v>
      </c>
      <c r="P27" s="19">
        <f t="shared" si="0"/>
        <v>0</v>
      </c>
    </row>
    <row r="28" spans="1:16" ht="28.8" x14ac:dyDescent="0.3">
      <c r="A28" s="17" t="s">
        <v>51</v>
      </c>
      <c r="B28" s="17">
        <v>254</v>
      </c>
      <c r="C28" s="17">
        <v>0</v>
      </c>
      <c r="D28" s="17">
        <v>528</v>
      </c>
      <c r="E28" s="17">
        <v>0</v>
      </c>
      <c r="F28" s="17">
        <v>0</v>
      </c>
      <c r="G28" s="17">
        <v>0</v>
      </c>
      <c r="H28" s="17" t="s">
        <v>15</v>
      </c>
      <c r="I28" s="17">
        <f>VLOOKUP(H28,Szorzótábla!$A$1:$B$11,2,FALSE)</f>
        <v>365</v>
      </c>
      <c r="J28" s="18">
        <f t="shared" si="1"/>
        <v>285430</v>
      </c>
      <c r="K28" s="5">
        <f>VLOOKUP($A28,gyakoriságok!$A$1:$F$39,2,FALSE)</f>
        <v>0</v>
      </c>
      <c r="L28" s="5">
        <f>VLOOKUP($A28,gyakoriságok!$A$1:$F$39,3,FALSE)</f>
        <v>0</v>
      </c>
      <c r="M28" s="5">
        <f>VLOOKUP($A28,gyakoriságok!$A$1:$F$39,4,FALSE)</f>
        <v>0</v>
      </c>
      <c r="N28" s="5">
        <f>VLOOKUP($A28,gyakoriságok!$A$1:$F$39,5,FALSE)</f>
        <v>0</v>
      </c>
      <c r="O28" s="5">
        <f>VLOOKUP($A28,gyakoriságok!$A$1:$F$39,6,FALSE)</f>
        <v>0</v>
      </c>
      <c r="P28" s="19">
        <f t="shared" si="0"/>
        <v>0</v>
      </c>
    </row>
    <row r="29" spans="1:16" x14ac:dyDescent="0.3">
      <c r="A29" s="17" t="s">
        <v>52</v>
      </c>
      <c r="B29" s="17">
        <v>106</v>
      </c>
      <c r="C29" s="17">
        <v>0</v>
      </c>
      <c r="D29" s="17">
        <v>67</v>
      </c>
      <c r="E29" s="17">
        <v>0</v>
      </c>
      <c r="F29" s="17">
        <v>0</v>
      </c>
      <c r="G29" s="17">
        <v>0</v>
      </c>
      <c r="H29" s="17" t="s">
        <v>16</v>
      </c>
      <c r="I29" s="17">
        <f>VLOOKUP(H29,Szorzótábla!$A$1:$B$11,2,FALSE)</f>
        <v>260</v>
      </c>
      <c r="J29" s="18">
        <f t="shared" si="1"/>
        <v>44980</v>
      </c>
      <c r="K29" s="5">
        <f>VLOOKUP($A29,gyakoriságok!$A$1:$F$39,2,FALSE)</f>
        <v>0</v>
      </c>
      <c r="L29" s="5">
        <f>VLOOKUP($A29,gyakoriságok!$A$1:$F$39,3,FALSE)</f>
        <v>0</v>
      </c>
      <c r="M29" s="5">
        <f>VLOOKUP($A29,gyakoriságok!$A$1:$F$39,4,FALSE)</f>
        <v>0</v>
      </c>
      <c r="N29" s="5">
        <f>VLOOKUP($A29,gyakoriságok!$A$1:$F$39,5,FALSE)</f>
        <v>0</v>
      </c>
      <c r="O29" s="5">
        <f>VLOOKUP($A29,gyakoriságok!$A$1:$F$39,6,FALSE)</f>
        <v>0</v>
      </c>
      <c r="P29" s="19">
        <f t="shared" si="0"/>
        <v>0</v>
      </c>
    </row>
    <row r="30" spans="1:16" x14ac:dyDescent="0.3">
      <c r="A30" s="17" t="s">
        <v>53</v>
      </c>
      <c r="B30" s="17">
        <v>0</v>
      </c>
      <c r="C30" s="17">
        <v>0</v>
      </c>
      <c r="D30" s="17">
        <v>35</v>
      </c>
      <c r="E30" s="17">
        <v>77</v>
      </c>
      <c r="F30" s="17">
        <v>93</v>
      </c>
      <c r="G30" s="17">
        <v>0</v>
      </c>
      <c r="H30" s="17" t="s">
        <v>15</v>
      </c>
      <c r="I30" s="17">
        <f>VLOOKUP(H30,Szorzótábla!$A$1:$B$11,2,FALSE)</f>
        <v>365</v>
      </c>
      <c r="J30" s="18">
        <f t="shared" si="1"/>
        <v>74825</v>
      </c>
      <c r="K30" s="5">
        <f>VLOOKUP($A30,gyakoriságok!$A$1:$F$39,2,FALSE)</f>
        <v>0</v>
      </c>
      <c r="L30" s="11" t="str">
        <f>VLOOKUP($A30,gyakoriságok!$A$1:$F$39,3,FALSE)</f>
        <v>XXXXXXX</v>
      </c>
      <c r="M30" s="11" t="str">
        <f>VLOOKUP($A30,gyakoriságok!$A$1:$F$39,4,FALSE)</f>
        <v>XXXXXXX</v>
      </c>
      <c r="N30" s="11" t="str">
        <f>VLOOKUP($A30,gyakoriságok!$A$1:$F$39,5,FALSE)</f>
        <v>XXXXXXX</v>
      </c>
      <c r="O30" s="11" t="str">
        <f>VLOOKUP($A30,gyakoriságok!$A$1:$F$39,6,FALSE)</f>
        <v>XXXXXXX</v>
      </c>
      <c r="P30" s="19">
        <f t="shared" si="0"/>
        <v>0</v>
      </c>
    </row>
    <row r="31" spans="1:16" x14ac:dyDescent="0.3">
      <c r="A31" s="20" t="s">
        <v>54</v>
      </c>
      <c r="B31" s="20">
        <v>500</v>
      </c>
      <c r="C31" s="20">
        <v>10</v>
      </c>
      <c r="D31" s="20">
        <v>1000</v>
      </c>
      <c r="E31" s="20">
        <v>500</v>
      </c>
      <c r="F31" s="20">
        <v>1000</v>
      </c>
      <c r="G31" s="20">
        <v>500</v>
      </c>
      <c r="H31" s="17" t="s">
        <v>20</v>
      </c>
      <c r="I31" s="17">
        <f>VLOOKUP(H31,Szorzótábla!$A$1:$B$11,2,FALSE)</f>
        <v>2</v>
      </c>
      <c r="J31" s="18">
        <f t="shared" si="1"/>
        <v>7020</v>
      </c>
      <c r="K31" s="5">
        <f>VLOOKUP($A31,gyakoriságok!$A$1:$F$39,2,FALSE)</f>
        <v>0</v>
      </c>
      <c r="L31" s="11" t="str">
        <f>VLOOKUP($A31,gyakoriságok!$A$1:$F$39,3,FALSE)</f>
        <v>XXXXXXX</v>
      </c>
      <c r="M31" s="11" t="str">
        <f>VLOOKUP($A31,gyakoriságok!$A$1:$F$39,4,FALSE)</f>
        <v>XXXXXXX</v>
      </c>
      <c r="N31" s="11" t="str">
        <f>VLOOKUP($A31,gyakoriságok!$A$1:$F$39,5,FALSE)</f>
        <v>XXXXXXX</v>
      </c>
      <c r="O31" s="11" t="str">
        <f>VLOOKUP($A31,gyakoriságok!$A$1:$F$39,6,FALSE)</f>
        <v>XXXXXXX</v>
      </c>
      <c r="P31" s="19">
        <f t="shared" si="0"/>
        <v>0</v>
      </c>
    </row>
    <row r="32" spans="1:16" ht="28.8" x14ac:dyDescent="0.3">
      <c r="A32" s="20" t="s">
        <v>55</v>
      </c>
      <c r="B32" s="20">
        <v>100</v>
      </c>
      <c r="C32" s="20">
        <v>0</v>
      </c>
      <c r="D32" s="20">
        <v>500</v>
      </c>
      <c r="E32" s="20">
        <v>0</v>
      </c>
      <c r="F32" s="20">
        <v>150</v>
      </c>
      <c r="G32" s="20">
        <v>100</v>
      </c>
      <c r="H32" s="17" t="s">
        <v>22</v>
      </c>
      <c r="I32" s="17">
        <f>VLOOKUP(H32,Szorzótábla!$A$1:$B$11,2,FALSE)</f>
        <v>1</v>
      </c>
      <c r="J32" s="18">
        <f t="shared" si="1"/>
        <v>850</v>
      </c>
      <c r="K32" s="5">
        <f>VLOOKUP($A32,gyakoriságok!$A$1:$F$39,2,FALSE)</f>
        <v>0</v>
      </c>
      <c r="L32" s="11" t="str">
        <f>VLOOKUP($A32,gyakoriságok!$A$1:$F$39,3,FALSE)</f>
        <v>XXXXXXX</v>
      </c>
      <c r="M32" s="11" t="str">
        <f>VLOOKUP($A32,gyakoriságok!$A$1:$F$39,4,FALSE)</f>
        <v>XXXXXXX</v>
      </c>
      <c r="N32" s="11" t="str">
        <f>VLOOKUP($A32,gyakoriságok!$A$1:$F$39,5,FALSE)</f>
        <v>XXXXXXX</v>
      </c>
      <c r="O32" s="11" t="str">
        <f>VLOOKUP($A32,gyakoriságok!$A$1:$F$39,6,FALSE)</f>
        <v>XXXXXXX</v>
      </c>
      <c r="P32" s="19">
        <f t="shared" si="0"/>
        <v>0</v>
      </c>
    </row>
    <row r="33" spans="1:16" x14ac:dyDescent="0.3">
      <c r="A33" s="20" t="s">
        <v>56</v>
      </c>
      <c r="B33" s="20">
        <v>100</v>
      </c>
      <c r="C33" s="20">
        <v>50</v>
      </c>
      <c r="D33" s="20">
        <v>50</v>
      </c>
      <c r="E33" s="20">
        <v>5</v>
      </c>
      <c r="F33" s="20">
        <v>0</v>
      </c>
      <c r="G33" s="20">
        <v>0</v>
      </c>
      <c r="H33" s="17" t="s">
        <v>15</v>
      </c>
      <c r="I33" s="17">
        <f>VLOOKUP(H33,Szorzótábla!$A$1:$B$11,2,FALSE)</f>
        <v>365</v>
      </c>
      <c r="J33" s="18">
        <f t="shared" si="1"/>
        <v>74825</v>
      </c>
      <c r="K33" s="5">
        <v>0</v>
      </c>
      <c r="L33" s="11" t="str">
        <f>VLOOKUP($A33,gyakoriságok!$A$1:$F$39,3,FALSE)</f>
        <v>XXXXXXX</v>
      </c>
      <c r="M33" s="11" t="str">
        <f>VLOOKUP($A33,gyakoriságok!$A$1:$F$39,4,FALSE)</f>
        <v>XXXXXXX</v>
      </c>
      <c r="N33" s="11" t="str">
        <f>VLOOKUP($A33,gyakoriságok!$A$1:$F$39,5,FALSE)</f>
        <v>XXXXXXX</v>
      </c>
      <c r="O33" s="11" t="str">
        <f>VLOOKUP($A33,gyakoriságok!$A$1:$F$39,6,FALSE)</f>
        <v>XXXXXXX</v>
      </c>
      <c r="P33" s="19">
        <f t="shared" si="0"/>
        <v>0</v>
      </c>
    </row>
    <row r="34" spans="1:16" x14ac:dyDescent="0.3">
      <c r="A34" s="20" t="s">
        <v>57</v>
      </c>
      <c r="B34" s="20">
        <v>300</v>
      </c>
      <c r="C34" s="20">
        <v>1000</v>
      </c>
      <c r="D34" s="20">
        <v>2000</v>
      </c>
      <c r="E34" s="20">
        <v>0</v>
      </c>
      <c r="F34" s="20">
        <v>1000</v>
      </c>
      <c r="G34" s="20">
        <v>300</v>
      </c>
      <c r="H34" s="17" t="s">
        <v>22</v>
      </c>
      <c r="I34" s="17">
        <f>VLOOKUP(H34,Szorzótábla!$A$1:$B$11,2,FALSE)</f>
        <v>1</v>
      </c>
      <c r="J34" s="18">
        <f t="shared" si="1"/>
        <v>4600</v>
      </c>
      <c r="K34" s="5">
        <f>VLOOKUP($A34,gyakoriságok!$A$1:$F$39,2,FALSE)</f>
        <v>0</v>
      </c>
      <c r="L34" s="11" t="str">
        <f>VLOOKUP($A34,gyakoriságok!$A$1:$F$39,3,FALSE)</f>
        <v>XXXXXXX</v>
      </c>
      <c r="M34" s="11" t="str">
        <f>VLOOKUP($A34,gyakoriságok!$A$1:$F$39,4,FALSE)</f>
        <v>XXXXXXX</v>
      </c>
      <c r="N34" s="11" t="str">
        <f>VLOOKUP($A34,gyakoriságok!$A$1:$F$39,5,FALSE)</f>
        <v>XXXXXXX</v>
      </c>
      <c r="O34" s="11" t="str">
        <f>VLOOKUP($A34,gyakoriságok!$A$1:$F$39,6,FALSE)</f>
        <v>XXXXXXX</v>
      </c>
      <c r="P34" s="19">
        <f t="shared" si="0"/>
        <v>0</v>
      </c>
    </row>
    <row r="35" spans="1:16" x14ac:dyDescent="0.3">
      <c r="A35" s="20" t="s">
        <v>64</v>
      </c>
      <c r="B35" s="20">
        <v>18065</v>
      </c>
      <c r="C35" s="20">
        <v>591</v>
      </c>
      <c r="D35" s="20">
        <v>3721</v>
      </c>
      <c r="E35" s="20">
        <v>633</v>
      </c>
      <c r="F35" s="20">
        <v>1579</v>
      </c>
      <c r="G35" s="20">
        <v>152</v>
      </c>
      <c r="H35" s="17" t="s">
        <v>18</v>
      </c>
      <c r="I35" s="17">
        <f>VLOOKUP(H35,Szorzótábla!$A$1:$B$11,2,FALSE)</f>
        <v>12</v>
      </c>
      <c r="J35" s="18">
        <f t="shared" si="1"/>
        <v>296892</v>
      </c>
      <c r="K35" s="5">
        <f>VLOOKUP($A35,gyakoriságok!$A$1:$F$39,2,FALSE)</f>
        <v>0</v>
      </c>
      <c r="L35" s="11" t="str">
        <f>VLOOKUP($A35,gyakoriságok!$A$1:$F$39,3,FALSE)</f>
        <v>XXXXXXX</v>
      </c>
      <c r="M35" s="11" t="str">
        <f>VLOOKUP($A35,gyakoriságok!$A$1:$F$39,4,FALSE)</f>
        <v>XXXXXXX</v>
      </c>
      <c r="N35" s="11" t="str">
        <f>VLOOKUP($A35,gyakoriságok!$A$1:$F$39,5,FALSE)</f>
        <v>XXXXXXX</v>
      </c>
      <c r="O35" s="11" t="str">
        <f>VLOOKUP($A35,gyakoriságok!$A$1:$F$39,6,FALSE)</f>
        <v>XXXXXXX</v>
      </c>
      <c r="P35" s="19">
        <f t="shared" si="0"/>
        <v>0</v>
      </c>
    </row>
    <row r="36" spans="1:16" x14ac:dyDescent="0.3">
      <c r="A36" s="20" t="s">
        <v>58</v>
      </c>
      <c r="B36" s="20">
        <v>200</v>
      </c>
      <c r="C36" s="20">
        <v>90</v>
      </c>
      <c r="D36" s="20">
        <v>32</v>
      </c>
      <c r="E36" s="20">
        <v>32</v>
      </c>
      <c r="F36" s="20">
        <v>100</v>
      </c>
      <c r="G36" s="20">
        <v>200</v>
      </c>
      <c r="H36" s="17" t="s">
        <v>18</v>
      </c>
      <c r="I36" s="17">
        <f>VLOOKUP(H36,Szorzótábla!$A$1:$B$11,2,FALSE)</f>
        <v>12</v>
      </c>
      <c r="J36" s="18">
        <f t="shared" si="1"/>
        <v>7848</v>
      </c>
      <c r="K36" s="5">
        <f>VLOOKUP($A36,gyakoriságok!$A$1:$F$39,2,FALSE)</f>
        <v>0</v>
      </c>
      <c r="L36" s="11" t="str">
        <f>VLOOKUP($A36,gyakoriságok!$A$1:$F$39,3,FALSE)</f>
        <v>XXXXXXX</v>
      </c>
      <c r="M36" s="11" t="str">
        <f>VLOOKUP($A36,gyakoriságok!$A$1:$F$39,4,FALSE)</f>
        <v>XXXXXXX</v>
      </c>
      <c r="N36" s="11" t="str">
        <f>VLOOKUP($A36,gyakoriságok!$A$1:$F$39,5,FALSE)</f>
        <v>XXXXXXX</v>
      </c>
      <c r="O36" s="11" t="str">
        <f>VLOOKUP($A36,gyakoriságok!$A$1:$F$39,6,FALSE)</f>
        <v>XXXXXXX</v>
      </c>
      <c r="P36" s="19">
        <f t="shared" si="0"/>
        <v>0</v>
      </c>
    </row>
    <row r="37" spans="1:16" ht="28.8" x14ac:dyDescent="0.3">
      <c r="A37" s="20" t="s">
        <v>59</v>
      </c>
      <c r="B37" s="20">
        <v>200</v>
      </c>
      <c r="C37" s="20">
        <v>90</v>
      </c>
      <c r="D37" s="20">
        <v>32</v>
      </c>
      <c r="E37" s="20">
        <v>32</v>
      </c>
      <c r="F37" s="20">
        <v>100</v>
      </c>
      <c r="G37" s="20">
        <v>200</v>
      </c>
      <c r="H37" s="17" t="s">
        <v>19</v>
      </c>
      <c r="I37" s="17">
        <f>VLOOKUP(H37,Szorzótábla!$A$1:$B$11,2,FALSE)</f>
        <v>4</v>
      </c>
      <c r="J37" s="18">
        <f t="shared" si="1"/>
        <v>2616</v>
      </c>
      <c r="K37" s="5">
        <f>VLOOKUP($A37,gyakoriságok!$A$1:$F$39,2,FALSE)</f>
        <v>0</v>
      </c>
      <c r="L37" s="11" t="str">
        <f>VLOOKUP($A37,gyakoriságok!$A$1:$F$39,3,FALSE)</f>
        <v>XXXXXXX</v>
      </c>
      <c r="M37" s="11" t="str">
        <f>VLOOKUP($A37,gyakoriságok!$A$1:$F$39,4,FALSE)</f>
        <v>XXXXXXX</v>
      </c>
      <c r="N37" s="11" t="str">
        <f>VLOOKUP($A37,gyakoriságok!$A$1:$F$39,5,FALSE)</f>
        <v>XXXXXXX</v>
      </c>
      <c r="O37" s="11" t="str">
        <f>VLOOKUP($A37,gyakoriságok!$A$1:$F$39,6,FALSE)</f>
        <v>XXXXXXX</v>
      </c>
      <c r="P37" s="19">
        <f t="shared" si="0"/>
        <v>0</v>
      </c>
    </row>
    <row r="38" spans="1:16" ht="28.8" x14ac:dyDescent="0.3">
      <c r="A38" s="20" t="s">
        <v>60</v>
      </c>
      <c r="B38" s="20">
        <v>200</v>
      </c>
      <c r="C38" s="20">
        <v>90</v>
      </c>
      <c r="D38" s="20">
        <v>32</v>
      </c>
      <c r="E38" s="20">
        <v>32</v>
      </c>
      <c r="F38" s="20">
        <v>100</v>
      </c>
      <c r="G38" s="20">
        <v>200</v>
      </c>
      <c r="H38" s="17" t="s">
        <v>19</v>
      </c>
      <c r="I38" s="17">
        <f>VLOOKUP(H38,Szorzótábla!$A$1:$B$11,2,FALSE)</f>
        <v>4</v>
      </c>
      <c r="J38" s="18">
        <f t="shared" si="1"/>
        <v>2616</v>
      </c>
      <c r="K38" s="5">
        <f>VLOOKUP($A38,gyakoriságok!$A$1:$F$39,2,FALSE)</f>
        <v>0</v>
      </c>
      <c r="L38" s="11" t="str">
        <f>VLOOKUP($A38,gyakoriságok!$A$1:$F$39,3,FALSE)</f>
        <v>XXXXXXX</v>
      </c>
      <c r="M38" s="11" t="str">
        <f>VLOOKUP($A38,gyakoriságok!$A$1:$F$39,4,FALSE)</f>
        <v>XXXXXXX</v>
      </c>
      <c r="N38" s="11" t="str">
        <f>VLOOKUP($A38,gyakoriságok!$A$1:$F$39,5,FALSE)</f>
        <v>XXXXXXX</v>
      </c>
      <c r="O38" s="11" t="str">
        <f>VLOOKUP($A38,gyakoriságok!$A$1:$F$39,6,FALSE)</f>
        <v>XXXXXXX</v>
      </c>
      <c r="P38" s="19">
        <f t="shared" si="0"/>
        <v>0</v>
      </c>
    </row>
    <row r="39" spans="1:16" x14ac:dyDescent="0.3">
      <c r="A39" s="20" t="s">
        <v>61</v>
      </c>
      <c r="B39" s="20">
        <v>24</v>
      </c>
      <c r="C39" s="20">
        <v>16</v>
      </c>
      <c r="D39" s="20">
        <v>16</v>
      </c>
      <c r="E39" s="20">
        <v>16</v>
      </c>
      <c r="F39" s="20">
        <v>16</v>
      </c>
      <c r="G39" s="20">
        <v>8</v>
      </c>
      <c r="H39" s="17" t="s">
        <v>15</v>
      </c>
      <c r="I39" s="17">
        <f>VLOOKUP(H39,Szorzótábla!$A$1:$B$11,2,FALSE)</f>
        <v>365</v>
      </c>
      <c r="J39" s="18">
        <f t="shared" si="1"/>
        <v>35040</v>
      </c>
      <c r="K39" s="5">
        <f>VLOOKUP($A39,gyakoriságok!$A$1:$F$39,2,FALSE)</f>
        <v>0</v>
      </c>
      <c r="L39" s="11" t="str">
        <f>VLOOKUP($A39,gyakoriságok!$A$1:$F$39,3,FALSE)</f>
        <v>XXXXXXX</v>
      </c>
      <c r="M39" s="11" t="str">
        <f>VLOOKUP($A39,gyakoriságok!$A$1:$F$39,4,FALSE)</f>
        <v>XXXXXXX</v>
      </c>
      <c r="N39" s="11" t="str">
        <f>VLOOKUP($A39,gyakoriságok!$A$1:$F$39,5,FALSE)</f>
        <v>XXXXXXX</v>
      </c>
      <c r="O39" s="11" t="str">
        <f>VLOOKUP($A39,gyakoriságok!$A$1:$F$39,6,FALSE)</f>
        <v>XXXXXXX</v>
      </c>
      <c r="P39" s="19">
        <f t="shared" si="0"/>
        <v>0</v>
      </c>
    </row>
    <row r="40" spans="1:16" x14ac:dyDescent="0.3">
      <c r="A40" s="20" t="s">
        <v>62</v>
      </c>
      <c r="B40" s="20"/>
      <c r="C40" s="20"/>
      <c r="D40" s="20"/>
      <c r="E40" s="20"/>
      <c r="F40" s="20"/>
      <c r="G40" s="20"/>
      <c r="H40" s="17" t="s">
        <v>17</v>
      </c>
      <c r="I40" s="17">
        <f>VLOOKUP(H40,Szorzótábla!$A$1:$B$11,2,FALSE)</f>
        <v>52</v>
      </c>
      <c r="J40" s="18">
        <f t="shared" si="1"/>
        <v>0</v>
      </c>
      <c r="K40" s="5">
        <f>VLOOKUP($A40,gyakoriságok!$A$1:$F$39,2,FALSE)</f>
        <v>0</v>
      </c>
      <c r="L40" s="11" t="str">
        <f>VLOOKUP($A40,gyakoriságok!$A$1:$F$39,3,FALSE)</f>
        <v>XXXXXXX</v>
      </c>
      <c r="M40" s="11" t="str">
        <f>VLOOKUP($A40,gyakoriságok!$A$1:$F$39,4,FALSE)</f>
        <v>XXXXXXX</v>
      </c>
      <c r="N40" s="11" t="str">
        <f>VLOOKUP($A40,gyakoriságok!$A$1:$F$39,5,FALSE)</f>
        <v>XXXXXXX</v>
      </c>
      <c r="O40" s="11" t="str">
        <f>VLOOKUP($A40,gyakoriságok!$A$1:$F$39,6,FALSE)</f>
        <v>XXXXXXX</v>
      </c>
      <c r="P40" s="19">
        <f t="shared" si="0"/>
        <v>0</v>
      </c>
    </row>
    <row r="41" spans="1:16" x14ac:dyDescent="0.3">
      <c r="A41" s="17" t="s">
        <v>79</v>
      </c>
      <c r="B41" s="17">
        <f>SUM(B3:B30)-B20-B21</f>
        <v>33929</v>
      </c>
      <c r="C41" s="17">
        <f t="shared" ref="C41:G41" si="2">SUM(C3:C30)-C20-C21</f>
        <v>5297</v>
      </c>
      <c r="D41" s="17">
        <f t="shared" si="2"/>
        <v>12769</v>
      </c>
      <c r="E41" s="17">
        <f t="shared" si="2"/>
        <v>3607</v>
      </c>
      <c r="F41" s="17">
        <f t="shared" si="2"/>
        <v>20476</v>
      </c>
      <c r="G41" s="17">
        <f t="shared" si="2"/>
        <v>7194</v>
      </c>
      <c r="H41" s="17"/>
      <c r="I41" s="17"/>
      <c r="J41" s="18">
        <f>SUM(J3:J30)-J20-J21</f>
        <v>26592907</v>
      </c>
      <c r="K41" s="11" t="s">
        <v>10</v>
      </c>
      <c r="L41" s="11"/>
      <c r="M41" s="11"/>
      <c r="N41" s="11"/>
      <c r="O41" s="11"/>
      <c r="P41" s="19">
        <f>SUM(P3:P40)</f>
        <v>0</v>
      </c>
    </row>
  </sheetData>
  <sheetProtection algorithmName="SHA-512" hashValue="KfBtpYeKyhli1EDk38QJfSGr7RCjWbKdmWq+ezkKoEjdvbU+hlIRlgdnqoU/a9TCUn6P8FPfIy9p4WqHhZW+Aw==" saltValue="l2ENAQ1VTvLM2sY2tZ8tlg==" spinCount="100000" sheet="1" objects="1" scenarios="1"/>
  <pageMargins left="0.70866141732283472" right="0.70866141732283472" top="0.74803149606299213" bottom="0.15748031496062992" header="0.31496062992125984" footer="0.31496062992125984"/>
  <pageSetup paperSize="8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Szorzótábla!$A$1:$A$11</xm:f>
          </x14:formula1>
          <xm:sqref>H3:H40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E41"/>
  <sheetViews>
    <sheetView windowProtection="1" tabSelected="1" topLeftCell="A4" zoomScale="77" zoomScaleNormal="77" workbookViewId="0">
      <selection activeCell="K25" sqref="K25"/>
    </sheetView>
  </sheetViews>
  <sheetFormatPr defaultColWidth="9.109375" defaultRowHeight="14.4" x14ac:dyDescent="0.3"/>
  <cols>
    <col min="1" max="1" width="46.5546875" style="25" customWidth="1"/>
    <col min="2" max="2" width="12.33203125" style="25" customWidth="1"/>
    <col min="3" max="3" width="13.88671875" style="25" customWidth="1"/>
    <col min="4" max="5" width="12.33203125" style="25" customWidth="1"/>
    <col min="6" max="6" width="10.109375" style="25" customWidth="1"/>
    <col min="7" max="7" width="10.109375" style="25" hidden="1" customWidth="1"/>
    <col min="8" max="8" width="26.109375" style="25" customWidth="1"/>
    <col min="9" max="9" width="12.33203125" style="25" customWidth="1"/>
    <col min="10" max="10" width="13.5546875" style="26" customWidth="1"/>
    <col min="11" max="11" width="13.6640625" style="22" customWidth="1"/>
    <col min="12" max="12" width="14.44140625" style="22" customWidth="1"/>
    <col min="13" max="13" width="13.44140625" style="22" customWidth="1"/>
    <col min="14" max="14" width="13.6640625" style="22" customWidth="1"/>
    <col min="15" max="15" width="15.109375" style="22" customWidth="1"/>
    <col min="16" max="16" width="11.6640625" style="22" customWidth="1"/>
    <col min="17" max="16384" width="9.109375" style="22"/>
  </cols>
  <sheetData>
    <row r="1" spans="1:31" s="21" customFormat="1" ht="80.25" customHeight="1" x14ac:dyDescent="0.3">
      <c r="A1" s="12" t="s">
        <v>69</v>
      </c>
      <c r="B1" s="13" t="s">
        <v>68</v>
      </c>
      <c r="C1" s="13" t="s">
        <v>70</v>
      </c>
      <c r="D1" s="13" t="s">
        <v>71</v>
      </c>
      <c r="E1" s="13" t="s">
        <v>72</v>
      </c>
      <c r="F1" s="13" t="s">
        <v>73</v>
      </c>
      <c r="G1" s="13"/>
      <c r="H1" s="13" t="s">
        <v>12</v>
      </c>
      <c r="I1" s="13" t="s">
        <v>12</v>
      </c>
      <c r="J1" s="14" t="s">
        <v>14</v>
      </c>
      <c r="K1" s="15" t="s">
        <v>0</v>
      </c>
      <c r="L1" s="15" t="s">
        <v>1</v>
      </c>
      <c r="M1" s="15" t="s">
        <v>2</v>
      </c>
      <c r="N1" s="15" t="s">
        <v>3</v>
      </c>
      <c r="O1" s="15" t="s">
        <v>4</v>
      </c>
      <c r="P1" s="15" t="s">
        <v>5</v>
      </c>
      <c r="AE1" s="22"/>
    </row>
    <row r="2" spans="1:31" s="23" customFormat="1" x14ac:dyDescent="0.3">
      <c r="A2" s="15" t="s">
        <v>6</v>
      </c>
      <c r="B2" s="13" t="s">
        <v>11</v>
      </c>
      <c r="C2" s="13" t="s">
        <v>11</v>
      </c>
      <c r="D2" s="13" t="s">
        <v>11</v>
      </c>
      <c r="E2" s="13" t="s">
        <v>11</v>
      </c>
      <c r="F2" s="13" t="s">
        <v>11</v>
      </c>
      <c r="G2" s="13"/>
      <c r="H2" s="13" t="s">
        <v>24</v>
      </c>
      <c r="I2" s="13" t="s">
        <v>13</v>
      </c>
      <c r="J2" s="14" t="s">
        <v>7</v>
      </c>
      <c r="K2" s="16" t="s">
        <v>8</v>
      </c>
      <c r="L2" s="16" t="s">
        <v>8</v>
      </c>
      <c r="M2" s="16" t="s">
        <v>8</v>
      </c>
      <c r="N2" s="16" t="s">
        <v>8</v>
      </c>
      <c r="O2" s="16" t="s">
        <v>8</v>
      </c>
      <c r="P2" s="16" t="s">
        <v>9</v>
      </c>
      <c r="AE2" s="22"/>
    </row>
    <row r="3" spans="1:31" x14ac:dyDescent="0.3">
      <c r="A3" s="17" t="s">
        <v>27</v>
      </c>
      <c r="B3" s="17">
        <v>152</v>
      </c>
      <c r="C3" s="17">
        <v>321</v>
      </c>
      <c r="D3" s="17">
        <v>0</v>
      </c>
      <c r="E3" s="17">
        <v>0</v>
      </c>
      <c r="F3" s="17">
        <v>20</v>
      </c>
      <c r="G3" s="17"/>
      <c r="H3" s="17" t="s">
        <v>15</v>
      </c>
      <c r="I3" s="17">
        <f>VLOOKUP(H3,Szorzótábla!$A$1:$B$11,2,FALSE)</f>
        <v>365</v>
      </c>
      <c r="J3" s="18">
        <f>(B3+C3+D3+E3+F3)*I3</f>
        <v>179945</v>
      </c>
      <c r="K3" s="5">
        <f>VLOOKUP($A3,gyakoriságok!$A$1:$F$39,2,FALSE)</f>
        <v>0</v>
      </c>
      <c r="L3" s="5">
        <f>VLOOKUP($A3,gyakoriságok!$A$1:$F$39,3,FALSE)</f>
        <v>0</v>
      </c>
      <c r="M3" s="5">
        <f>VLOOKUP($A3,gyakoriságok!$A$1:$F$39,4,FALSE)</f>
        <v>0</v>
      </c>
      <c r="N3" s="5">
        <f>VLOOKUP($A3,gyakoriságok!$A$1:$F$39,5,FALSE)</f>
        <v>0</v>
      </c>
      <c r="O3" s="5">
        <f>VLOOKUP($A3,gyakoriságok!$A$1:$F$39,6,FALSE)</f>
        <v>0</v>
      </c>
      <c r="P3" s="19">
        <f>SUMIF(K3,"&gt;0")*J3+SUMIF(L3,"&gt;0")/30*J3+SUMIF(M3,"&gt;0")/90*J3+SUMIF(N3,"&gt;0")/180*J3+SUMIF(O3,"&gt;0")/360*J3</f>
        <v>0</v>
      </c>
    </row>
    <row r="4" spans="1:31" x14ac:dyDescent="0.3">
      <c r="A4" s="17" t="s">
        <v>28</v>
      </c>
      <c r="B4" s="17">
        <v>3112</v>
      </c>
      <c r="C4" s="17">
        <v>5688</v>
      </c>
      <c r="D4" s="17">
        <v>1372</v>
      </c>
      <c r="E4" s="17">
        <v>1244</v>
      </c>
      <c r="F4" s="17">
        <v>418</v>
      </c>
      <c r="G4" s="17"/>
      <c r="H4" s="17" t="s">
        <v>15</v>
      </c>
      <c r="I4" s="17">
        <f>VLOOKUP(H4,Szorzótábla!$A$1:$B$11,2,FALSE)</f>
        <v>365</v>
      </c>
      <c r="J4" s="18">
        <f t="shared" ref="J4:J40" si="0">(B4+C4+D4+E4+F4)*I4</f>
        <v>4319410</v>
      </c>
      <c r="K4" s="5">
        <f>VLOOKUP($A4,gyakoriságok!$A$1:$F$39,2,FALSE)</f>
        <v>0</v>
      </c>
      <c r="L4" s="5">
        <f>VLOOKUP($A4,gyakoriságok!$A$1:$F$39,3,FALSE)</f>
        <v>0</v>
      </c>
      <c r="M4" s="5">
        <f>VLOOKUP($A4,gyakoriságok!$A$1:$F$39,4,FALSE)</f>
        <v>0</v>
      </c>
      <c r="N4" s="5">
        <f>VLOOKUP($A4,gyakoriságok!$A$1:$F$39,5,FALSE)</f>
        <v>0</v>
      </c>
      <c r="O4" s="11" t="str">
        <f>VLOOKUP($A4,gyakoriságok!$A$1:$F$39,6,FALSE)</f>
        <v>XXXXXXX</v>
      </c>
      <c r="P4" s="19">
        <f t="shared" ref="P4:P40" si="1">SUMIF(K4,"&gt;0")*J4+SUMIF(L4,"&gt;0")/30*J4+SUMIF(M4,"&gt;0")/90*J4+SUMIF(N4,"&gt;0")/180*J4+SUMIF(O4,"&gt;0")/360*J4</f>
        <v>0</v>
      </c>
    </row>
    <row r="5" spans="1:31" x14ac:dyDescent="0.3">
      <c r="A5" s="17" t="s">
        <v>29</v>
      </c>
      <c r="B5" s="17">
        <v>361</v>
      </c>
      <c r="C5" s="17">
        <v>888</v>
      </c>
      <c r="D5" s="17">
        <v>137</v>
      </c>
      <c r="E5" s="17">
        <v>98</v>
      </c>
      <c r="F5" s="17">
        <v>12</v>
      </c>
      <c r="G5" s="17"/>
      <c r="H5" s="17" t="s">
        <v>15</v>
      </c>
      <c r="I5" s="17">
        <f>VLOOKUP(H5,Szorzótábla!$A$1:$B$11,2,FALSE)</f>
        <v>365</v>
      </c>
      <c r="J5" s="18">
        <f t="shared" si="0"/>
        <v>546040</v>
      </c>
      <c r="K5" s="5">
        <f>VLOOKUP($A5,gyakoriságok!$A$1:$F$39,2,FALSE)</f>
        <v>0</v>
      </c>
      <c r="L5" s="5">
        <f>VLOOKUP($A5,gyakoriságok!$A$1:$F$39,3,FALSE)</f>
        <v>0</v>
      </c>
      <c r="M5" s="5">
        <f>VLOOKUP($A5,gyakoriságok!$A$1:$F$39,4,FALSE)</f>
        <v>0</v>
      </c>
      <c r="N5" s="5">
        <f>VLOOKUP($A5,gyakoriságok!$A$1:$F$39,5,FALSE)</f>
        <v>0</v>
      </c>
      <c r="O5" s="11" t="str">
        <f>VLOOKUP($A5,gyakoriságok!$A$1:$F$39,6,FALSE)</f>
        <v>XXXXXXX</v>
      </c>
      <c r="P5" s="19">
        <f t="shared" si="1"/>
        <v>0</v>
      </c>
    </row>
    <row r="6" spans="1:31" x14ac:dyDescent="0.3">
      <c r="A6" s="17" t="s">
        <v>30</v>
      </c>
      <c r="B6" s="17">
        <v>1241</v>
      </c>
      <c r="C6" s="17">
        <v>2827</v>
      </c>
      <c r="D6" s="17">
        <v>714</v>
      </c>
      <c r="E6" s="17">
        <v>447</v>
      </c>
      <c r="F6" s="17">
        <v>138</v>
      </c>
      <c r="G6" s="17"/>
      <c r="H6" s="17" t="s">
        <v>16</v>
      </c>
      <c r="I6" s="17">
        <f>VLOOKUP(H6,Szorzótábla!$A$1:$B$11,2,FALSE)</f>
        <v>260</v>
      </c>
      <c r="J6" s="18">
        <f t="shared" si="0"/>
        <v>1395420</v>
      </c>
      <c r="K6" s="5">
        <f>VLOOKUP($A6,gyakoriságok!$A$1:$F$39,2,FALSE)</f>
        <v>0</v>
      </c>
      <c r="L6" s="5">
        <f>VLOOKUP($A6,gyakoriságok!$A$1:$F$39,3,FALSE)</f>
        <v>0</v>
      </c>
      <c r="M6" s="5">
        <f>VLOOKUP($A6,gyakoriságok!$A$1:$F$39,4,FALSE)</f>
        <v>0</v>
      </c>
      <c r="N6" s="5">
        <f>VLOOKUP($A6,gyakoriságok!$A$1:$F$39,5,FALSE)</f>
        <v>0</v>
      </c>
      <c r="O6" s="5">
        <f>VLOOKUP($A6,gyakoriságok!$A$1:$F$39,6,FALSE)</f>
        <v>0</v>
      </c>
      <c r="P6" s="19">
        <f t="shared" si="1"/>
        <v>0</v>
      </c>
    </row>
    <row r="7" spans="1:31" x14ac:dyDescent="0.3">
      <c r="A7" s="17" t="s">
        <v>31</v>
      </c>
      <c r="B7" s="17">
        <v>310</v>
      </c>
      <c r="C7" s="17">
        <v>463</v>
      </c>
      <c r="D7" s="17">
        <v>116</v>
      </c>
      <c r="E7" s="17">
        <v>394</v>
      </c>
      <c r="F7" s="17">
        <v>0</v>
      </c>
      <c r="G7" s="17"/>
      <c r="H7" s="17" t="s">
        <v>15</v>
      </c>
      <c r="I7" s="17">
        <f>VLOOKUP(H7,Szorzótábla!$A$1:$B$11,2,FALSE)</f>
        <v>365</v>
      </c>
      <c r="J7" s="18">
        <f t="shared" si="0"/>
        <v>468295</v>
      </c>
      <c r="K7" s="5">
        <f>VLOOKUP($A7,gyakoriságok!$A$1:$F$39,2,FALSE)</f>
        <v>0</v>
      </c>
      <c r="L7" s="5">
        <f>VLOOKUP($A7,gyakoriságok!$A$1:$F$39,3,FALSE)</f>
        <v>0</v>
      </c>
      <c r="M7" s="5">
        <f>VLOOKUP($A7,gyakoriságok!$A$1:$F$39,4,FALSE)</f>
        <v>0</v>
      </c>
      <c r="N7" s="5">
        <f>VLOOKUP($A7,gyakoriságok!$A$1:$F$39,5,FALSE)</f>
        <v>0</v>
      </c>
      <c r="O7" s="5">
        <f>VLOOKUP($A7,gyakoriságok!$A$1:$F$39,6,FALSE)</f>
        <v>0</v>
      </c>
      <c r="P7" s="19">
        <f t="shared" si="1"/>
        <v>0</v>
      </c>
    </row>
    <row r="8" spans="1:31" x14ac:dyDescent="0.3">
      <c r="A8" s="17" t="s">
        <v>32</v>
      </c>
      <c r="B8" s="17">
        <v>0</v>
      </c>
      <c r="C8" s="17">
        <v>137</v>
      </c>
      <c r="D8" s="17">
        <v>79</v>
      </c>
      <c r="E8" s="17">
        <v>21</v>
      </c>
      <c r="F8" s="24">
        <v>69</v>
      </c>
      <c r="G8" s="24"/>
      <c r="H8" s="17" t="s">
        <v>16</v>
      </c>
      <c r="I8" s="17">
        <f>VLOOKUP(H8,Szorzótábla!$A$1:$B$11,2,FALSE)</f>
        <v>260</v>
      </c>
      <c r="J8" s="18">
        <f t="shared" si="0"/>
        <v>79560</v>
      </c>
      <c r="K8" s="5">
        <f>VLOOKUP($A8,gyakoriságok!$A$1:$F$39,2,FALSE)</f>
        <v>0</v>
      </c>
      <c r="L8" s="5">
        <f>VLOOKUP($A8,gyakoriságok!$A$1:$F$39,3,FALSE)</f>
        <v>0</v>
      </c>
      <c r="M8" s="5">
        <f>VLOOKUP($A8,gyakoriságok!$A$1:$F$39,4,FALSE)</f>
        <v>0</v>
      </c>
      <c r="N8" s="5">
        <f>VLOOKUP($A8,gyakoriságok!$A$1:$F$39,5,FALSE)</f>
        <v>0</v>
      </c>
      <c r="O8" s="5">
        <f>VLOOKUP($A8,gyakoriságok!$A$1:$F$39,6,FALSE)</f>
        <v>0</v>
      </c>
      <c r="P8" s="19">
        <f t="shared" si="1"/>
        <v>0</v>
      </c>
    </row>
    <row r="9" spans="1:31" ht="16.5" customHeight="1" x14ac:dyDescent="0.3">
      <c r="A9" s="17" t="s">
        <v>33</v>
      </c>
      <c r="B9" s="17">
        <v>1697</v>
      </c>
      <c r="C9" s="17">
        <v>2403</v>
      </c>
      <c r="D9" s="17">
        <v>806</v>
      </c>
      <c r="E9" s="17">
        <v>480</v>
      </c>
      <c r="F9" s="24">
        <v>229</v>
      </c>
      <c r="G9" s="24"/>
      <c r="H9" s="17" t="s">
        <v>15</v>
      </c>
      <c r="I9" s="17">
        <f>VLOOKUP(H9,Szorzótábla!$A$1:$B$11,2,FALSE)</f>
        <v>365</v>
      </c>
      <c r="J9" s="18">
        <f t="shared" si="0"/>
        <v>2049475</v>
      </c>
      <c r="K9" s="5">
        <f>VLOOKUP($A9,gyakoriságok!$A$1:$F$39,2,FALSE)</f>
        <v>0</v>
      </c>
      <c r="L9" s="5">
        <f>VLOOKUP($A9,gyakoriságok!$A$1:$F$39,3,FALSE)</f>
        <v>0</v>
      </c>
      <c r="M9" s="5">
        <f>VLOOKUP($A9,gyakoriságok!$A$1:$F$39,4,FALSE)</f>
        <v>0</v>
      </c>
      <c r="N9" s="5">
        <f>VLOOKUP($A9,gyakoriságok!$A$1:$F$39,5,FALSE)</f>
        <v>0</v>
      </c>
      <c r="O9" s="5">
        <f>VLOOKUP($A9,gyakoriságok!$A$1:$F$39,6,FALSE)</f>
        <v>0</v>
      </c>
      <c r="P9" s="19">
        <f t="shared" si="1"/>
        <v>0</v>
      </c>
    </row>
    <row r="10" spans="1:31" x14ac:dyDescent="0.3">
      <c r="A10" s="17" t="s">
        <v>34</v>
      </c>
      <c r="B10" s="17">
        <v>308</v>
      </c>
      <c r="C10" s="17">
        <v>252</v>
      </c>
      <c r="D10" s="17">
        <v>199</v>
      </c>
      <c r="E10" s="17">
        <v>191</v>
      </c>
      <c r="F10" s="17">
        <v>39</v>
      </c>
      <c r="G10" s="17"/>
      <c r="H10" s="17" t="s">
        <v>15</v>
      </c>
      <c r="I10" s="17">
        <f>VLOOKUP(H10,Szorzótábla!$A$1:$B$11,2,FALSE)</f>
        <v>365</v>
      </c>
      <c r="J10" s="18">
        <f t="shared" si="0"/>
        <v>360985</v>
      </c>
      <c r="K10" s="5">
        <f>VLOOKUP($A10,gyakoriságok!$A$1:$F$39,2,FALSE)</f>
        <v>0</v>
      </c>
      <c r="L10" s="5">
        <f>VLOOKUP($A10,gyakoriságok!$A$1:$F$39,3,FALSE)</f>
        <v>0</v>
      </c>
      <c r="M10" s="5">
        <f>VLOOKUP($A10,gyakoriságok!$A$1:$F$39,4,FALSE)</f>
        <v>0</v>
      </c>
      <c r="N10" s="5">
        <f>VLOOKUP($A10,gyakoriságok!$A$1:$F$39,5,FALSE)</f>
        <v>0</v>
      </c>
      <c r="O10" s="5">
        <f>VLOOKUP($A10,gyakoriságok!$A$1:$F$39,6,FALSE)</f>
        <v>0</v>
      </c>
      <c r="P10" s="19">
        <f t="shared" si="1"/>
        <v>0</v>
      </c>
    </row>
    <row r="11" spans="1:31" ht="14.25" customHeight="1" x14ac:dyDescent="0.3">
      <c r="A11" s="17" t="s">
        <v>35</v>
      </c>
      <c r="B11" s="17">
        <v>226</v>
      </c>
      <c r="C11" s="17">
        <v>691</v>
      </c>
      <c r="D11" s="17">
        <v>202</v>
      </c>
      <c r="E11" s="17">
        <v>99</v>
      </c>
      <c r="F11" s="17">
        <v>219</v>
      </c>
      <c r="G11" s="17"/>
      <c r="H11" s="17" t="s">
        <v>16</v>
      </c>
      <c r="I11" s="17">
        <f>VLOOKUP(H11,Szorzótábla!$A$1:$B$11,2,FALSE)</f>
        <v>260</v>
      </c>
      <c r="J11" s="18">
        <f t="shared" si="0"/>
        <v>373620</v>
      </c>
      <c r="K11" s="5">
        <f>VLOOKUP($A11,gyakoriságok!$A$1:$F$39,2,FALSE)</f>
        <v>0</v>
      </c>
      <c r="L11" s="5">
        <f>VLOOKUP($A11,gyakoriságok!$A$1:$F$39,3,FALSE)</f>
        <v>0</v>
      </c>
      <c r="M11" s="5">
        <f>VLOOKUP($A11,gyakoriságok!$A$1:$F$39,4,FALSE)</f>
        <v>0</v>
      </c>
      <c r="N11" s="5">
        <f>VLOOKUP($A11,gyakoriságok!$A$1:$F$39,5,FALSE)</f>
        <v>0</v>
      </c>
      <c r="O11" s="11" t="str">
        <f>VLOOKUP($A11,gyakoriságok!$A$1:$F$39,6,FALSE)</f>
        <v>XXXXXXX</v>
      </c>
      <c r="P11" s="19">
        <f t="shared" si="1"/>
        <v>0</v>
      </c>
    </row>
    <row r="12" spans="1:31" x14ac:dyDescent="0.3">
      <c r="A12" s="17" t="s">
        <v>36</v>
      </c>
      <c r="B12" s="17">
        <v>0</v>
      </c>
      <c r="C12" s="17">
        <v>185</v>
      </c>
      <c r="D12" s="17">
        <v>0</v>
      </c>
      <c r="E12" s="17">
        <v>17</v>
      </c>
      <c r="F12" s="17">
        <v>0</v>
      </c>
      <c r="G12" s="17"/>
      <c r="H12" s="17" t="s">
        <v>16</v>
      </c>
      <c r="I12" s="17">
        <f>VLOOKUP(H12,Szorzótábla!$A$1:$B$11,2,FALSE)</f>
        <v>260</v>
      </c>
      <c r="J12" s="18">
        <f t="shared" si="0"/>
        <v>52520</v>
      </c>
      <c r="K12" s="5">
        <f>VLOOKUP($A12,gyakoriságok!$A$1:$F$39,2,FALSE)</f>
        <v>0</v>
      </c>
      <c r="L12" s="5">
        <f>VLOOKUP($A12,gyakoriságok!$A$1:$F$39,3,FALSE)</f>
        <v>0</v>
      </c>
      <c r="M12" s="5">
        <f>VLOOKUP($A12,gyakoriságok!$A$1:$F$39,4,FALSE)</f>
        <v>0</v>
      </c>
      <c r="N12" s="5">
        <f>VLOOKUP($A12,gyakoriságok!$A$1:$F$39,5,FALSE)</f>
        <v>0</v>
      </c>
      <c r="O12" s="11" t="str">
        <f>VLOOKUP($A12,gyakoriságok!$A$1:$F$39,6,FALSE)</f>
        <v>XXXXXXX</v>
      </c>
      <c r="P12" s="19">
        <f t="shared" si="1"/>
        <v>0</v>
      </c>
    </row>
    <row r="13" spans="1:31" x14ac:dyDescent="0.3">
      <c r="A13" s="17" t="s">
        <v>37</v>
      </c>
      <c r="B13" s="17">
        <v>0</v>
      </c>
      <c r="C13" s="17">
        <v>0</v>
      </c>
      <c r="D13" s="17">
        <v>0</v>
      </c>
      <c r="E13" s="17">
        <v>0</v>
      </c>
      <c r="F13" s="17">
        <v>0</v>
      </c>
      <c r="G13" s="17"/>
      <c r="H13" s="17" t="s">
        <v>15</v>
      </c>
      <c r="I13" s="17">
        <f>VLOOKUP(H13,Szorzótábla!$A$1:$B$11,2,FALSE)</f>
        <v>365</v>
      </c>
      <c r="J13" s="18">
        <f t="shared" si="0"/>
        <v>0</v>
      </c>
      <c r="K13" s="5">
        <f>VLOOKUP($A13,gyakoriságok!$A$1:$F$39,2,FALSE)</f>
        <v>0</v>
      </c>
      <c r="L13" s="5">
        <f>VLOOKUP($A13,gyakoriságok!$A$1:$F$39,3,FALSE)</f>
        <v>0</v>
      </c>
      <c r="M13" s="5">
        <f>VLOOKUP($A13,gyakoriságok!$A$1:$F$39,4,FALSE)</f>
        <v>0</v>
      </c>
      <c r="N13" s="5">
        <f>VLOOKUP($A13,gyakoriságok!$A$1:$F$39,5,FALSE)</f>
        <v>0</v>
      </c>
      <c r="O13" s="5">
        <f>VLOOKUP($A13,gyakoriságok!$A$1:$F$39,6,FALSE)</f>
        <v>0</v>
      </c>
      <c r="P13" s="19">
        <f t="shared" si="1"/>
        <v>0</v>
      </c>
    </row>
    <row r="14" spans="1:31" x14ac:dyDescent="0.3">
      <c r="A14" s="17" t="s">
        <v>38</v>
      </c>
      <c r="B14" s="17">
        <v>2517</v>
      </c>
      <c r="C14" s="17">
        <v>2307</v>
      </c>
      <c r="D14" s="17">
        <v>625</v>
      </c>
      <c r="E14" s="17">
        <v>327</v>
      </c>
      <c r="F14" s="17">
        <v>84</v>
      </c>
      <c r="G14" s="17"/>
      <c r="H14" s="17" t="s">
        <v>17</v>
      </c>
      <c r="I14" s="17">
        <f>VLOOKUP(H14,Szorzótábla!$A$1:$B$11,2,FALSE)</f>
        <v>52</v>
      </c>
      <c r="J14" s="18">
        <f t="shared" si="0"/>
        <v>304720</v>
      </c>
      <c r="K14" s="5">
        <f>VLOOKUP($A14,gyakoriságok!$A$1:$F$39,2,FALSE)</f>
        <v>0</v>
      </c>
      <c r="L14" s="5">
        <f>VLOOKUP($A14,gyakoriságok!$A$1:$F$39,3,FALSE)</f>
        <v>0</v>
      </c>
      <c r="M14" s="5">
        <f>VLOOKUP($A14,gyakoriságok!$A$1:$F$39,4,FALSE)</f>
        <v>0</v>
      </c>
      <c r="N14" s="5">
        <f>VLOOKUP($A14,gyakoriságok!$A$1:$F$39,5,FALSE)</f>
        <v>0</v>
      </c>
      <c r="O14" s="11" t="str">
        <f>VLOOKUP($A14,gyakoriságok!$A$1:$F$39,6,FALSE)</f>
        <v>XXXXXXX</v>
      </c>
      <c r="P14" s="19">
        <f t="shared" si="1"/>
        <v>0</v>
      </c>
    </row>
    <row r="15" spans="1:31" x14ac:dyDescent="0.3">
      <c r="A15" s="17" t="s">
        <v>39</v>
      </c>
      <c r="B15" s="17">
        <v>0</v>
      </c>
      <c r="C15" s="17">
        <v>68</v>
      </c>
      <c r="D15" s="17">
        <v>11</v>
      </c>
      <c r="E15" s="17">
        <v>25</v>
      </c>
      <c r="F15" s="17">
        <v>0</v>
      </c>
      <c r="G15" s="17"/>
      <c r="H15" s="17" t="s">
        <v>16</v>
      </c>
      <c r="I15" s="17">
        <f>VLOOKUP(H15,Szorzótábla!$A$1:$B$11,2,FALSE)</f>
        <v>260</v>
      </c>
      <c r="J15" s="18">
        <f t="shared" si="0"/>
        <v>27040</v>
      </c>
      <c r="K15" s="5">
        <f>VLOOKUP($A15,gyakoriságok!$A$1:$F$39,2,FALSE)</f>
        <v>0</v>
      </c>
      <c r="L15" s="5">
        <f>VLOOKUP($A15,gyakoriságok!$A$1:$F$39,3,FALSE)</f>
        <v>0</v>
      </c>
      <c r="M15" s="5">
        <f>VLOOKUP($A15,gyakoriságok!$A$1:$F$39,4,FALSE)</f>
        <v>0</v>
      </c>
      <c r="N15" s="5">
        <f>VLOOKUP($A15,gyakoriságok!$A$1:$F$39,5,FALSE)</f>
        <v>0</v>
      </c>
      <c r="O15" s="11" t="str">
        <f>VLOOKUP($A15,gyakoriságok!$A$1:$F$39,6,FALSE)</f>
        <v>XXXXXXX</v>
      </c>
      <c r="P15" s="19">
        <f t="shared" si="1"/>
        <v>0</v>
      </c>
    </row>
    <row r="16" spans="1:31" x14ac:dyDescent="0.3">
      <c r="A16" s="17" t="s">
        <v>40</v>
      </c>
      <c r="B16" s="17">
        <v>1587</v>
      </c>
      <c r="C16" s="17">
        <f>2806-472</f>
        <v>2334</v>
      </c>
      <c r="D16" s="17">
        <v>332</v>
      </c>
      <c r="E16" s="17">
        <v>605</v>
      </c>
      <c r="F16" s="17">
        <v>44</v>
      </c>
      <c r="G16" s="17"/>
      <c r="H16" s="17" t="s">
        <v>15</v>
      </c>
      <c r="I16" s="17">
        <f>VLOOKUP(H16,Szorzótábla!$A$1:$B$11,2,FALSE)</f>
        <v>365</v>
      </c>
      <c r="J16" s="18">
        <f t="shared" si="0"/>
        <v>1789230</v>
      </c>
      <c r="K16" s="5">
        <f>VLOOKUP($A16,gyakoriságok!$A$1:$F$39,2,FALSE)</f>
        <v>0</v>
      </c>
      <c r="L16" s="5">
        <f>VLOOKUP($A16,gyakoriságok!$A$1:$F$39,3,FALSE)</f>
        <v>0</v>
      </c>
      <c r="M16" s="5">
        <f>VLOOKUP($A16,gyakoriságok!$A$1:$F$39,4,FALSE)</f>
        <v>0</v>
      </c>
      <c r="N16" s="5">
        <f>VLOOKUP($A16,gyakoriságok!$A$1:$F$39,5,FALSE)</f>
        <v>0</v>
      </c>
      <c r="O16" s="5">
        <f>VLOOKUP($A16,gyakoriságok!$A$1:$F$39,6,FALSE)</f>
        <v>0</v>
      </c>
      <c r="P16" s="19">
        <f t="shared" si="1"/>
        <v>0</v>
      </c>
    </row>
    <row r="17" spans="1:16" ht="43.2" x14ac:dyDescent="0.3">
      <c r="A17" s="17" t="s">
        <v>41</v>
      </c>
      <c r="B17" s="17">
        <v>0</v>
      </c>
      <c r="C17" s="17">
        <v>341</v>
      </c>
      <c r="D17" s="17">
        <v>319</v>
      </c>
      <c r="E17" s="17">
        <v>80</v>
      </c>
      <c r="F17" s="17">
        <v>34</v>
      </c>
      <c r="G17" s="17"/>
      <c r="H17" s="17" t="s">
        <v>15</v>
      </c>
      <c r="I17" s="17">
        <f>VLOOKUP(H17,Szorzótábla!$A$1:$B$11,2,FALSE)</f>
        <v>365</v>
      </c>
      <c r="J17" s="18">
        <f t="shared" si="0"/>
        <v>282510</v>
      </c>
      <c r="K17" s="5">
        <f>VLOOKUP($A17,gyakoriságok!$A$1:$F$39,2,FALSE)</f>
        <v>0</v>
      </c>
      <c r="L17" s="5">
        <f>VLOOKUP($A17,gyakoriságok!$A$1:$F$39,3,FALSE)</f>
        <v>0</v>
      </c>
      <c r="M17" s="5">
        <f>VLOOKUP($A17,gyakoriságok!$A$1:$F$39,4,FALSE)</f>
        <v>0</v>
      </c>
      <c r="N17" s="5">
        <f>VLOOKUP($A17,gyakoriságok!$A$1:$F$39,5,FALSE)</f>
        <v>0</v>
      </c>
      <c r="O17" s="5">
        <f>VLOOKUP($A17,gyakoriságok!$A$1:$F$39,6,FALSE)</f>
        <v>0</v>
      </c>
      <c r="P17" s="19">
        <f t="shared" si="1"/>
        <v>0</v>
      </c>
    </row>
    <row r="18" spans="1:16" x14ac:dyDescent="0.3">
      <c r="A18" s="17" t="s">
        <v>42</v>
      </c>
      <c r="B18" s="17">
        <v>0</v>
      </c>
      <c r="C18" s="17">
        <v>472</v>
      </c>
      <c r="D18" s="17">
        <v>122</v>
      </c>
      <c r="E18" s="17">
        <v>108</v>
      </c>
      <c r="F18" s="17">
        <v>0</v>
      </c>
      <c r="G18" s="17"/>
      <c r="H18" s="17" t="s">
        <v>15</v>
      </c>
      <c r="I18" s="17">
        <f>VLOOKUP(H18,Szorzótábla!$A$1:$B$11,2,FALSE)</f>
        <v>365</v>
      </c>
      <c r="J18" s="18">
        <f t="shared" si="0"/>
        <v>256230</v>
      </c>
      <c r="K18" s="5">
        <f>VLOOKUP($A18,gyakoriságok!$A$1:$F$39,2,FALSE)</f>
        <v>0</v>
      </c>
      <c r="L18" s="5">
        <f>VLOOKUP($A18,gyakoriságok!$A$1:$F$39,3,FALSE)</f>
        <v>0</v>
      </c>
      <c r="M18" s="5">
        <f>VLOOKUP($A18,gyakoriságok!$A$1:$F$39,4,FALSE)</f>
        <v>0</v>
      </c>
      <c r="N18" s="5">
        <f>VLOOKUP($A18,gyakoriságok!$A$1:$F$39,5,FALSE)</f>
        <v>0</v>
      </c>
      <c r="O18" s="5">
        <f>VLOOKUP($A18,gyakoriságok!$A$1:$F$39,6,FALSE)</f>
        <v>0</v>
      </c>
      <c r="P18" s="19">
        <f t="shared" si="1"/>
        <v>0</v>
      </c>
    </row>
    <row r="19" spans="1:16" x14ac:dyDescent="0.3">
      <c r="A19" s="17" t="s">
        <v>43</v>
      </c>
      <c r="B19" s="17">
        <v>606</v>
      </c>
      <c r="C19" s="17">
        <v>381</v>
      </c>
      <c r="D19" s="17">
        <v>80</v>
      </c>
      <c r="E19" s="17">
        <v>174</v>
      </c>
      <c r="F19" s="17">
        <v>39</v>
      </c>
      <c r="G19" s="17"/>
      <c r="H19" s="17" t="s">
        <v>15</v>
      </c>
      <c r="I19" s="17">
        <f>VLOOKUP(H19,Szorzótábla!$A$1:$B$11,2,FALSE)</f>
        <v>365</v>
      </c>
      <c r="J19" s="18">
        <f t="shared" si="0"/>
        <v>467200</v>
      </c>
      <c r="K19" s="5">
        <f>VLOOKUP($A19,gyakoriságok!$A$1:$F$39,2,FALSE)</f>
        <v>0</v>
      </c>
      <c r="L19" s="11" t="str">
        <f>VLOOKUP($A19,gyakoriságok!$A$1:$F$39,3,FALSE)</f>
        <v>XXXXXXX</v>
      </c>
      <c r="M19" s="11" t="str">
        <f>VLOOKUP($A19,gyakoriságok!$A$1:$F$39,4,FALSE)</f>
        <v>XXXXXXX</v>
      </c>
      <c r="N19" s="11" t="str">
        <f>VLOOKUP($A19,gyakoriságok!$A$1:$F$39,5,FALSE)</f>
        <v>XXXXXXX</v>
      </c>
      <c r="O19" s="11" t="str">
        <f>VLOOKUP($A19,gyakoriságok!$A$1:$F$39,6,FALSE)</f>
        <v>XXXXXXX</v>
      </c>
      <c r="P19" s="19">
        <f t="shared" si="1"/>
        <v>0</v>
      </c>
    </row>
    <row r="20" spans="1:16" x14ac:dyDescent="0.3">
      <c r="A20" s="17" t="s">
        <v>44</v>
      </c>
      <c r="B20" s="17">
        <v>606</v>
      </c>
      <c r="C20" s="17">
        <v>381</v>
      </c>
      <c r="D20" s="17">
        <v>80</v>
      </c>
      <c r="E20" s="17">
        <v>174</v>
      </c>
      <c r="F20" s="17">
        <v>39</v>
      </c>
      <c r="G20" s="17"/>
      <c r="H20" s="17" t="s">
        <v>15</v>
      </c>
      <c r="I20" s="17">
        <f>VLOOKUP(H20,Szorzótábla!$A$1:$B$11,2,FALSE)</f>
        <v>365</v>
      </c>
      <c r="J20" s="18">
        <f t="shared" si="0"/>
        <v>467200</v>
      </c>
      <c r="K20" s="5">
        <f>VLOOKUP($A20,gyakoriságok!$A$1:$F$39,2,FALSE)</f>
        <v>0</v>
      </c>
      <c r="L20" s="5">
        <f>VLOOKUP($A20,gyakoriságok!$A$1:$F$39,3,FALSE)</f>
        <v>0</v>
      </c>
      <c r="M20" s="5">
        <f>VLOOKUP($A20,gyakoriságok!$A$1:$F$39,4,FALSE)</f>
        <v>0</v>
      </c>
      <c r="N20" s="5">
        <f>VLOOKUP($A20,gyakoriságok!$A$1:$F$39,5,FALSE)</f>
        <v>0</v>
      </c>
      <c r="O20" s="11" t="str">
        <f>VLOOKUP($A20,gyakoriságok!$A$1:$F$39,6,FALSE)</f>
        <v>XXXXXXX</v>
      </c>
      <c r="P20" s="19">
        <f t="shared" si="1"/>
        <v>0</v>
      </c>
    </row>
    <row r="21" spans="1:16" ht="28.8" x14ac:dyDescent="0.3">
      <c r="A21" s="17" t="s">
        <v>78</v>
      </c>
      <c r="B21" s="17">
        <v>7</v>
      </c>
      <c r="C21" s="17">
        <v>32</v>
      </c>
      <c r="D21" s="17">
        <v>48</v>
      </c>
      <c r="E21" s="17">
        <v>19</v>
      </c>
      <c r="F21" s="17">
        <v>4</v>
      </c>
      <c r="G21" s="17"/>
      <c r="H21" s="17" t="s">
        <v>15</v>
      </c>
      <c r="I21" s="17">
        <f>VLOOKUP(H21,Szorzótábla!$A$1:$B$11,2,FALSE)</f>
        <v>365</v>
      </c>
      <c r="J21" s="18">
        <f t="shared" si="0"/>
        <v>40150</v>
      </c>
      <c r="K21" s="5">
        <f>VLOOKUP($A21,gyakoriságok!$A$1:$F$39,2,FALSE)</f>
        <v>0</v>
      </c>
      <c r="L21" s="11" t="str">
        <f>VLOOKUP($A21,gyakoriságok!$A$1:$F$39,3,FALSE)</f>
        <v>XXXXXXX</v>
      </c>
      <c r="M21" s="11" t="str">
        <f>VLOOKUP($A21,gyakoriságok!$A$1:$F$39,4,FALSE)</f>
        <v>XXXXXXX</v>
      </c>
      <c r="N21" s="11" t="str">
        <f>VLOOKUP($A21,gyakoriságok!$A$1:$F$39,5,FALSE)</f>
        <v>XXXXXXX</v>
      </c>
      <c r="O21" s="11" t="str">
        <f>VLOOKUP($A21,gyakoriságok!$A$1:$F$39,6,FALSE)</f>
        <v>XXXXXXX</v>
      </c>
      <c r="P21" s="19">
        <f t="shared" si="1"/>
        <v>0</v>
      </c>
    </row>
    <row r="22" spans="1:16" x14ac:dyDescent="0.3">
      <c r="A22" s="17" t="s">
        <v>45</v>
      </c>
      <c r="B22" s="17">
        <v>110</v>
      </c>
      <c r="C22" s="17">
        <v>411</v>
      </c>
      <c r="D22" s="17">
        <v>19</v>
      </c>
      <c r="E22" s="17">
        <v>46</v>
      </c>
      <c r="F22" s="17">
        <v>77</v>
      </c>
      <c r="G22" s="17"/>
      <c r="H22" s="17" t="s">
        <v>15</v>
      </c>
      <c r="I22" s="17">
        <f>VLOOKUP(H22,Szorzótábla!$A$1:$B$11,2,FALSE)</f>
        <v>365</v>
      </c>
      <c r="J22" s="18">
        <f t="shared" si="0"/>
        <v>241995</v>
      </c>
      <c r="K22" s="5">
        <f>VLOOKUP($A22,gyakoriságok!$A$1:$F$39,2,FALSE)</f>
        <v>0</v>
      </c>
      <c r="L22" s="5">
        <f>VLOOKUP($A22,gyakoriságok!$A$1:$F$39,3,FALSE)</f>
        <v>0</v>
      </c>
      <c r="M22" s="5">
        <f>VLOOKUP($A22,gyakoriságok!$A$1:$F$39,4,FALSE)</f>
        <v>0</v>
      </c>
      <c r="N22" s="5">
        <f>VLOOKUP($A22,gyakoriságok!$A$1:$F$39,5,FALSE)</f>
        <v>0</v>
      </c>
      <c r="O22" s="5">
        <f>VLOOKUP($A22,gyakoriságok!$A$1:$F$39,6,FALSE)</f>
        <v>0</v>
      </c>
      <c r="P22" s="19">
        <f t="shared" si="1"/>
        <v>0</v>
      </c>
    </row>
    <row r="23" spans="1:16" x14ac:dyDescent="0.3">
      <c r="A23" s="17" t="s">
        <v>46</v>
      </c>
      <c r="B23" s="17">
        <v>1463</v>
      </c>
      <c r="C23" s="17">
        <v>1669</v>
      </c>
      <c r="D23" s="17">
        <v>703</v>
      </c>
      <c r="E23" s="17">
        <v>543</v>
      </c>
      <c r="F23" s="17">
        <v>547</v>
      </c>
      <c r="G23" s="17"/>
      <c r="H23" s="17" t="s">
        <v>15</v>
      </c>
      <c r="I23" s="17">
        <f>VLOOKUP(H23,Szorzótábla!$A$1:$B$11,2,FALSE)</f>
        <v>365</v>
      </c>
      <c r="J23" s="18">
        <f t="shared" si="0"/>
        <v>1797625</v>
      </c>
      <c r="K23" s="5">
        <f>VLOOKUP($A23,gyakoriságok!$A$1:$F$39,2,FALSE)</f>
        <v>0</v>
      </c>
      <c r="L23" s="5">
        <f>VLOOKUP($A23,gyakoriságok!$A$1:$F$39,3,FALSE)</f>
        <v>0</v>
      </c>
      <c r="M23" s="5">
        <f>VLOOKUP($A23,gyakoriságok!$A$1:$F$39,4,FALSE)</f>
        <v>0</v>
      </c>
      <c r="N23" s="5">
        <f>VLOOKUP($A23,gyakoriságok!$A$1:$F$39,5,FALSE)</f>
        <v>0</v>
      </c>
      <c r="O23" s="5">
        <f>VLOOKUP($A23,gyakoriságok!$A$1:$F$39,6,FALSE)</f>
        <v>0</v>
      </c>
      <c r="P23" s="19">
        <f t="shared" si="1"/>
        <v>0</v>
      </c>
    </row>
    <row r="24" spans="1:16" x14ac:dyDescent="0.3">
      <c r="A24" s="17" t="s">
        <v>47</v>
      </c>
      <c r="B24" s="17">
        <v>0</v>
      </c>
      <c r="C24" s="17">
        <v>62</v>
      </c>
      <c r="D24" s="17">
        <v>0</v>
      </c>
      <c r="E24" s="17">
        <v>22</v>
      </c>
      <c r="F24" s="17">
        <v>0</v>
      </c>
      <c r="G24" s="17"/>
      <c r="H24" s="17" t="s">
        <v>15</v>
      </c>
      <c r="I24" s="17">
        <f>VLOOKUP(H24,Szorzótábla!$A$1:$B$11,2,FALSE)</f>
        <v>365</v>
      </c>
      <c r="J24" s="18">
        <f t="shared" si="0"/>
        <v>30660</v>
      </c>
      <c r="K24" s="5">
        <f>VLOOKUP($A24,gyakoriságok!$A$1:$F$39,2,FALSE)</f>
        <v>0</v>
      </c>
      <c r="L24" s="5">
        <f>VLOOKUP($A24,gyakoriságok!$A$1:$F$39,3,FALSE)</f>
        <v>0</v>
      </c>
      <c r="M24" s="5">
        <f>VLOOKUP($A24,gyakoriságok!$A$1:$F$39,4,FALSE)</f>
        <v>0</v>
      </c>
      <c r="N24" s="5">
        <f>VLOOKUP($A24,gyakoriságok!$A$1:$F$39,5,FALSE)</f>
        <v>0</v>
      </c>
      <c r="O24" s="5">
        <f>VLOOKUP($A24,gyakoriságok!$A$1:$F$39,6,FALSE)</f>
        <v>0</v>
      </c>
      <c r="P24" s="19">
        <f t="shared" si="1"/>
        <v>0</v>
      </c>
    </row>
    <row r="25" spans="1:16" x14ac:dyDescent="0.3">
      <c r="A25" s="17" t="s">
        <v>48</v>
      </c>
      <c r="B25" s="17">
        <v>250</v>
      </c>
      <c r="C25" s="17">
        <v>843</v>
      </c>
      <c r="D25" s="17">
        <v>196</v>
      </c>
      <c r="E25" s="17">
        <v>117</v>
      </c>
      <c r="F25" s="17">
        <v>105</v>
      </c>
      <c r="G25" s="17"/>
      <c r="H25" s="17" t="s">
        <v>16</v>
      </c>
      <c r="I25" s="17">
        <f>VLOOKUP(H25,Szorzótábla!$A$1:$B$11,2,FALSE)</f>
        <v>260</v>
      </c>
      <c r="J25" s="18">
        <f t="shared" si="0"/>
        <v>392860</v>
      </c>
      <c r="K25" s="5">
        <f>VLOOKUP($A25,gyakoriságok!$A$1:$F$39,2,FALSE)</f>
        <v>0</v>
      </c>
      <c r="L25" s="5">
        <f>VLOOKUP($A25,gyakoriságok!$A$1:$F$39,3,FALSE)</f>
        <v>0</v>
      </c>
      <c r="M25" s="5">
        <f>VLOOKUP($A25,gyakoriságok!$A$1:$F$39,4,FALSE)</f>
        <v>0</v>
      </c>
      <c r="N25" s="5">
        <f>VLOOKUP($A25,gyakoriságok!$A$1:$F$39,5,FALSE)</f>
        <v>0</v>
      </c>
      <c r="O25" s="5">
        <f>VLOOKUP($A25,gyakoriságok!$A$1:$F$39,6,FALSE)</f>
        <v>0</v>
      </c>
      <c r="P25" s="19">
        <f t="shared" si="1"/>
        <v>0</v>
      </c>
    </row>
    <row r="26" spans="1:16" x14ac:dyDescent="0.3">
      <c r="A26" s="17" t="s">
        <v>49</v>
      </c>
      <c r="B26" s="17">
        <v>0</v>
      </c>
      <c r="C26" s="17">
        <v>15</v>
      </c>
      <c r="D26" s="17">
        <v>0</v>
      </c>
      <c r="E26" s="17">
        <v>0</v>
      </c>
      <c r="F26" s="17">
        <v>0</v>
      </c>
      <c r="G26" s="17"/>
      <c r="H26" s="17" t="s">
        <v>15</v>
      </c>
      <c r="I26" s="17">
        <f>VLOOKUP(H26,Szorzótábla!$A$1:$B$11,2,FALSE)</f>
        <v>365</v>
      </c>
      <c r="J26" s="18">
        <f t="shared" si="0"/>
        <v>5475</v>
      </c>
      <c r="K26" s="5">
        <f>VLOOKUP($A26,gyakoriságok!$A$1:$F$39,2,FALSE)</f>
        <v>0</v>
      </c>
      <c r="L26" s="5">
        <f>VLOOKUP($A26,gyakoriságok!$A$1:$F$39,3,FALSE)</f>
        <v>0</v>
      </c>
      <c r="M26" s="5">
        <f>VLOOKUP($A26,gyakoriságok!$A$1:$F$39,4,FALSE)</f>
        <v>0</v>
      </c>
      <c r="N26" s="5">
        <f>VLOOKUP($A26,gyakoriságok!$A$1:$F$39,5,FALSE)</f>
        <v>0</v>
      </c>
      <c r="O26" s="5">
        <f>VLOOKUP($A26,gyakoriságok!$A$1:$F$39,6,FALSE)</f>
        <v>0</v>
      </c>
      <c r="P26" s="19">
        <f t="shared" si="1"/>
        <v>0</v>
      </c>
    </row>
    <row r="27" spans="1:16" x14ac:dyDescent="0.3">
      <c r="A27" s="17" t="s">
        <v>50</v>
      </c>
      <c r="B27" s="17">
        <v>27</v>
      </c>
      <c r="C27" s="17">
        <v>80</v>
      </c>
      <c r="D27" s="17">
        <v>350</v>
      </c>
      <c r="E27" s="17">
        <v>155</v>
      </c>
      <c r="F27" s="17">
        <v>106</v>
      </c>
      <c r="G27" s="17"/>
      <c r="H27" s="17" t="s">
        <v>17</v>
      </c>
      <c r="I27" s="17">
        <f>VLOOKUP(H27,Szorzótábla!$A$1:$B$11,2,FALSE)</f>
        <v>52</v>
      </c>
      <c r="J27" s="18">
        <f t="shared" si="0"/>
        <v>37336</v>
      </c>
      <c r="K27" s="5">
        <f>VLOOKUP($A27,gyakoriságok!$A$1:$F$39,2,FALSE)</f>
        <v>0</v>
      </c>
      <c r="L27" s="11" t="str">
        <f>VLOOKUP($A27,gyakoriságok!$A$1:$F$39,3,FALSE)</f>
        <v>XXXXXXX</v>
      </c>
      <c r="M27" s="11" t="str">
        <f>VLOOKUP($A27,gyakoriságok!$A$1:$F$39,4,FALSE)</f>
        <v>XXXXXXX</v>
      </c>
      <c r="N27" s="11" t="str">
        <f>VLOOKUP($A27,gyakoriságok!$A$1:$F$39,5,FALSE)</f>
        <v>XXXXXXX</v>
      </c>
      <c r="O27" s="11" t="str">
        <f>VLOOKUP($A27,gyakoriságok!$A$1:$F$39,6,FALSE)</f>
        <v>XXXXXXX</v>
      </c>
      <c r="P27" s="19">
        <f t="shared" si="1"/>
        <v>0</v>
      </c>
    </row>
    <row r="28" spans="1:16" ht="28.8" x14ac:dyDescent="0.3">
      <c r="A28" s="17" t="s">
        <v>51</v>
      </c>
      <c r="B28" s="17">
        <v>0</v>
      </c>
      <c r="C28" s="17">
        <v>0</v>
      </c>
      <c r="D28" s="17">
        <v>0</v>
      </c>
      <c r="E28" s="17">
        <v>61</v>
      </c>
      <c r="F28" s="17">
        <v>0</v>
      </c>
      <c r="G28" s="17"/>
      <c r="H28" s="17" t="s">
        <v>15</v>
      </c>
      <c r="I28" s="17">
        <f>VLOOKUP(H28,Szorzótábla!$A$1:$B$11,2,FALSE)</f>
        <v>365</v>
      </c>
      <c r="J28" s="18">
        <f t="shared" si="0"/>
        <v>22265</v>
      </c>
      <c r="K28" s="5">
        <f>VLOOKUP($A28,gyakoriságok!$A$1:$F$39,2,FALSE)</f>
        <v>0</v>
      </c>
      <c r="L28" s="5">
        <f>VLOOKUP($A28,gyakoriságok!$A$1:$F$39,3,FALSE)</f>
        <v>0</v>
      </c>
      <c r="M28" s="5">
        <f>VLOOKUP($A28,gyakoriságok!$A$1:$F$39,4,FALSE)</f>
        <v>0</v>
      </c>
      <c r="N28" s="5">
        <f>VLOOKUP($A28,gyakoriságok!$A$1:$F$39,5,FALSE)</f>
        <v>0</v>
      </c>
      <c r="O28" s="5">
        <f>VLOOKUP($A28,gyakoriságok!$A$1:$F$39,6,FALSE)</f>
        <v>0</v>
      </c>
      <c r="P28" s="19">
        <f t="shared" si="1"/>
        <v>0</v>
      </c>
    </row>
    <row r="29" spans="1:16" x14ac:dyDescent="0.3">
      <c r="A29" s="17" t="s">
        <v>52</v>
      </c>
      <c r="B29" s="17">
        <v>238</v>
      </c>
      <c r="C29" s="17">
        <v>30</v>
      </c>
      <c r="D29" s="17">
        <v>0</v>
      </c>
      <c r="E29" s="17">
        <v>11</v>
      </c>
      <c r="F29" s="17">
        <v>0</v>
      </c>
      <c r="G29" s="17"/>
      <c r="H29" s="17" t="s">
        <v>16</v>
      </c>
      <c r="I29" s="17">
        <f>VLOOKUP(H29,Szorzótábla!$A$1:$B$11,2,FALSE)</f>
        <v>260</v>
      </c>
      <c r="J29" s="18">
        <f t="shared" si="0"/>
        <v>72540</v>
      </c>
      <c r="K29" s="5">
        <f>VLOOKUP($A29,gyakoriságok!$A$1:$F$39,2,FALSE)</f>
        <v>0</v>
      </c>
      <c r="L29" s="5">
        <f>VLOOKUP($A29,gyakoriságok!$A$1:$F$39,3,FALSE)</f>
        <v>0</v>
      </c>
      <c r="M29" s="5">
        <f>VLOOKUP($A29,gyakoriságok!$A$1:$F$39,4,FALSE)</f>
        <v>0</v>
      </c>
      <c r="N29" s="5">
        <f>VLOOKUP($A29,gyakoriságok!$A$1:$F$39,5,FALSE)</f>
        <v>0</v>
      </c>
      <c r="O29" s="5">
        <f>VLOOKUP($A29,gyakoriságok!$A$1:$F$39,6,FALSE)</f>
        <v>0</v>
      </c>
      <c r="P29" s="19">
        <f t="shared" si="1"/>
        <v>0</v>
      </c>
    </row>
    <row r="30" spans="1:16" x14ac:dyDescent="0.3">
      <c r="A30" s="17" t="s">
        <v>53</v>
      </c>
      <c r="B30" s="17">
        <v>0</v>
      </c>
      <c r="C30" s="17">
        <v>0</v>
      </c>
      <c r="D30" s="17">
        <v>74</v>
      </c>
      <c r="E30" s="17">
        <v>0</v>
      </c>
      <c r="F30" s="17">
        <v>0</v>
      </c>
      <c r="G30" s="17"/>
      <c r="H30" s="17" t="s">
        <v>15</v>
      </c>
      <c r="I30" s="17">
        <f>VLOOKUP(H30,Szorzótábla!$A$1:$B$11,2,FALSE)</f>
        <v>365</v>
      </c>
      <c r="J30" s="18">
        <f t="shared" si="0"/>
        <v>27010</v>
      </c>
      <c r="K30" s="5">
        <f>VLOOKUP($A30,gyakoriságok!$A$1:$F$39,2,FALSE)</f>
        <v>0</v>
      </c>
      <c r="L30" s="11" t="str">
        <f>VLOOKUP($A30,gyakoriságok!$A$1:$F$39,3,FALSE)</f>
        <v>XXXXXXX</v>
      </c>
      <c r="M30" s="11" t="str">
        <f>VLOOKUP($A30,gyakoriságok!$A$1:$F$39,4,FALSE)</f>
        <v>XXXXXXX</v>
      </c>
      <c r="N30" s="11" t="str">
        <f>VLOOKUP($A30,gyakoriságok!$A$1:$F$39,5,FALSE)</f>
        <v>XXXXXXX</v>
      </c>
      <c r="O30" s="11" t="str">
        <f>VLOOKUP($A30,gyakoriságok!$A$1:$F$39,6,FALSE)</f>
        <v>XXXXXXX</v>
      </c>
      <c r="P30" s="19">
        <f t="shared" si="1"/>
        <v>0</v>
      </c>
    </row>
    <row r="31" spans="1:16" x14ac:dyDescent="0.3">
      <c r="A31" s="20" t="s">
        <v>54</v>
      </c>
      <c r="B31" s="20">
        <v>50</v>
      </c>
      <c r="C31" s="20">
        <v>500</v>
      </c>
      <c r="D31" s="20">
        <v>50</v>
      </c>
      <c r="E31" s="20">
        <v>10</v>
      </c>
      <c r="F31" s="20">
        <v>0</v>
      </c>
      <c r="G31" s="20"/>
      <c r="H31" s="17" t="s">
        <v>20</v>
      </c>
      <c r="I31" s="17">
        <f>VLOOKUP(H31,Szorzótábla!$A$1:$B$11,2,FALSE)</f>
        <v>2</v>
      </c>
      <c r="J31" s="18">
        <f t="shared" si="0"/>
        <v>1220</v>
      </c>
      <c r="K31" s="5">
        <f>VLOOKUP($A31,gyakoriságok!$A$1:$F$39,2,FALSE)</f>
        <v>0</v>
      </c>
      <c r="L31" s="11" t="str">
        <f>VLOOKUP($A31,gyakoriságok!$A$1:$F$39,3,FALSE)</f>
        <v>XXXXXXX</v>
      </c>
      <c r="M31" s="11" t="str">
        <f>VLOOKUP($A31,gyakoriságok!$A$1:$F$39,4,FALSE)</f>
        <v>XXXXXXX</v>
      </c>
      <c r="N31" s="11" t="str">
        <f>VLOOKUP($A31,gyakoriságok!$A$1:$F$39,5,FALSE)</f>
        <v>XXXXXXX</v>
      </c>
      <c r="O31" s="11" t="str">
        <f>VLOOKUP($A31,gyakoriságok!$A$1:$F$39,6,FALSE)</f>
        <v>XXXXXXX</v>
      </c>
      <c r="P31" s="19">
        <f t="shared" si="1"/>
        <v>0</v>
      </c>
    </row>
    <row r="32" spans="1:16" ht="28.8" x14ac:dyDescent="0.3">
      <c r="A32" s="20" t="s">
        <v>55</v>
      </c>
      <c r="B32" s="20">
        <v>50</v>
      </c>
      <c r="C32" s="20">
        <v>100</v>
      </c>
      <c r="D32" s="20">
        <v>0</v>
      </c>
      <c r="E32" s="20">
        <v>0</v>
      </c>
      <c r="F32" s="20">
        <v>0</v>
      </c>
      <c r="G32" s="20"/>
      <c r="H32" s="17" t="s">
        <v>22</v>
      </c>
      <c r="I32" s="17">
        <f>VLOOKUP(H32,Szorzótábla!$A$1:$B$11,2,FALSE)</f>
        <v>1</v>
      </c>
      <c r="J32" s="18">
        <f t="shared" si="0"/>
        <v>150</v>
      </c>
      <c r="K32" s="5">
        <f>VLOOKUP($A32,gyakoriságok!$A$1:$F$39,2,FALSE)</f>
        <v>0</v>
      </c>
      <c r="L32" s="11" t="str">
        <f>VLOOKUP($A32,gyakoriságok!$A$1:$F$39,3,FALSE)</f>
        <v>XXXXXXX</v>
      </c>
      <c r="M32" s="11" t="str">
        <f>VLOOKUP($A32,gyakoriságok!$A$1:$F$39,4,FALSE)</f>
        <v>XXXXXXX</v>
      </c>
      <c r="N32" s="11" t="str">
        <f>VLOOKUP($A32,gyakoriságok!$A$1:$F$39,5,FALSE)</f>
        <v>XXXXXXX</v>
      </c>
      <c r="O32" s="11" t="str">
        <f>VLOOKUP($A32,gyakoriságok!$A$1:$F$39,6,FALSE)</f>
        <v>XXXXXXX</v>
      </c>
      <c r="P32" s="19">
        <f t="shared" si="1"/>
        <v>0</v>
      </c>
    </row>
    <row r="33" spans="1:16" x14ac:dyDescent="0.3">
      <c r="A33" s="20" t="s">
        <v>56</v>
      </c>
      <c r="B33" s="20">
        <v>50</v>
      </c>
      <c r="C33" s="20">
        <v>50</v>
      </c>
      <c r="D33" s="20">
        <v>50</v>
      </c>
      <c r="E33" s="20">
        <v>50</v>
      </c>
      <c r="F33" s="20">
        <v>10</v>
      </c>
      <c r="G33" s="20"/>
      <c r="H33" s="17" t="s">
        <v>15</v>
      </c>
      <c r="I33" s="17">
        <f>VLOOKUP(H33,Szorzótábla!$A$1:$B$11,2,FALSE)</f>
        <v>365</v>
      </c>
      <c r="J33" s="18">
        <f t="shared" si="0"/>
        <v>76650</v>
      </c>
      <c r="K33" s="5">
        <f>VLOOKUP($A33,gyakoriságok!$A$1:$F$39,2,FALSE)</f>
        <v>0</v>
      </c>
      <c r="L33" s="11" t="str">
        <f>VLOOKUP($A33,gyakoriságok!$A$1:$F$39,3,FALSE)</f>
        <v>XXXXXXX</v>
      </c>
      <c r="M33" s="11" t="str">
        <f>VLOOKUP($A33,gyakoriságok!$A$1:$F$39,4,FALSE)</f>
        <v>XXXXXXX</v>
      </c>
      <c r="N33" s="11" t="str">
        <f>VLOOKUP($A33,gyakoriságok!$A$1:$F$39,5,FALSE)</f>
        <v>XXXXXXX</v>
      </c>
      <c r="O33" s="11" t="str">
        <f>VLOOKUP($A33,gyakoriságok!$A$1:$F$39,6,FALSE)</f>
        <v>XXXXXXX</v>
      </c>
      <c r="P33" s="19">
        <f t="shared" si="1"/>
        <v>0</v>
      </c>
    </row>
    <row r="34" spans="1:16" x14ac:dyDescent="0.3">
      <c r="A34" s="20" t="s">
        <v>57</v>
      </c>
      <c r="B34" s="20">
        <v>500</v>
      </c>
      <c r="C34" s="20">
        <v>2000</v>
      </c>
      <c r="D34" s="20">
        <v>1000</v>
      </c>
      <c r="E34" s="20">
        <v>300</v>
      </c>
      <c r="F34" s="20">
        <v>100</v>
      </c>
      <c r="G34" s="20"/>
      <c r="H34" s="17" t="s">
        <v>22</v>
      </c>
      <c r="I34" s="17">
        <f>VLOOKUP(H34,Szorzótábla!$A$1:$B$11,2,FALSE)</f>
        <v>1</v>
      </c>
      <c r="J34" s="18">
        <f t="shared" si="0"/>
        <v>3900</v>
      </c>
      <c r="K34" s="5">
        <f>VLOOKUP($A34,gyakoriságok!$A$1:$F$39,2,FALSE)</f>
        <v>0</v>
      </c>
      <c r="L34" s="11" t="str">
        <f>VLOOKUP($A34,gyakoriságok!$A$1:$F$39,3,FALSE)</f>
        <v>XXXXXXX</v>
      </c>
      <c r="M34" s="11" t="str">
        <f>VLOOKUP($A34,gyakoriságok!$A$1:$F$39,4,FALSE)</f>
        <v>XXXXXXX</v>
      </c>
      <c r="N34" s="11" t="str">
        <f>VLOOKUP($A34,gyakoriságok!$A$1:$F$39,5,FALSE)</f>
        <v>XXXXXXX</v>
      </c>
      <c r="O34" s="11" t="str">
        <f>VLOOKUP($A34,gyakoriságok!$A$1:$F$39,6,FALSE)</f>
        <v>XXXXXXX</v>
      </c>
      <c r="P34" s="19">
        <f t="shared" si="1"/>
        <v>0</v>
      </c>
    </row>
    <row r="35" spans="1:16" x14ac:dyDescent="0.3">
      <c r="A35" s="20" t="s">
        <v>81</v>
      </c>
      <c r="B35" s="20">
        <v>2802</v>
      </c>
      <c r="C35" s="20">
        <v>5009</v>
      </c>
      <c r="D35" s="20">
        <v>989</v>
      </c>
      <c r="E35" s="20">
        <v>1519</v>
      </c>
      <c r="F35" s="20">
        <v>332</v>
      </c>
      <c r="G35" s="20"/>
      <c r="H35" s="17" t="s">
        <v>18</v>
      </c>
      <c r="I35" s="17">
        <f>VLOOKUP(H35,Szorzótábla!$A$1:$B$11,2,FALSE)</f>
        <v>12</v>
      </c>
      <c r="J35" s="18">
        <f t="shared" si="0"/>
        <v>127812</v>
      </c>
      <c r="K35" s="5">
        <f>VLOOKUP($A35,gyakoriságok!$A$1:$F$39,2,FALSE)</f>
        <v>0</v>
      </c>
      <c r="L35" s="11" t="str">
        <f>VLOOKUP($A35,gyakoriságok!$A$1:$F$39,3,FALSE)</f>
        <v>XXXXXXX</v>
      </c>
      <c r="M35" s="11" t="str">
        <f>VLOOKUP($A35,gyakoriságok!$A$1:$F$39,4,FALSE)</f>
        <v>XXXXXXX</v>
      </c>
      <c r="N35" s="11" t="str">
        <f>VLOOKUP($A35,gyakoriságok!$A$1:$F$39,5,FALSE)</f>
        <v>XXXXXXX</v>
      </c>
      <c r="O35" s="11" t="str">
        <f>VLOOKUP($A35,gyakoriságok!$A$1:$F$39,6,FALSE)</f>
        <v>XXXXXXX</v>
      </c>
      <c r="P35" s="19">
        <f t="shared" si="1"/>
        <v>0</v>
      </c>
    </row>
    <row r="36" spans="1:16" x14ac:dyDescent="0.3">
      <c r="A36" s="20" t="s">
        <v>58</v>
      </c>
      <c r="B36" s="20">
        <v>69</v>
      </c>
      <c r="C36" s="20">
        <v>132</v>
      </c>
      <c r="D36" s="20">
        <v>63</v>
      </c>
      <c r="E36" s="20">
        <v>200</v>
      </c>
      <c r="F36" s="20">
        <v>42</v>
      </c>
      <c r="G36" s="20"/>
      <c r="H36" s="17" t="s">
        <v>18</v>
      </c>
      <c r="I36" s="17">
        <f>VLOOKUP(H36,Szorzótábla!$A$1:$B$11,2,FALSE)</f>
        <v>12</v>
      </c>
      <c r="J36" s="18">
        <f t="shared" si="0"/>
        <v>6072</v>
      </c>
      <c r="K36" s="5">
        <f>VLOOKUP($A36,gyakoriságok!$A$1:$F$39,2,FALSE)</f>
        <v>0</v>
      </c>
      <c r="L36" s="11" t="str">
        <f>VLOOKUP($A36,gyakoriságok!$A$1:$F$39,3,FALSE)</f>
        <v>XXXXXXX</v>
      </c>
      <c r="M36" s="11" t="str">
        <f>VLOOKUP($A36,gyakoriságok!$A$1:$F$39,4,FALSE)</f>
        <v>XXXXXXX</v>
      </c>
      <c r="N36" s="11" t="str">
        <f>VLOOKUP($A36,gyakoriságok!$A$1:$F$39,5,FALSE)</f>
        <v>XXXXXXX</v>
      </c>
      <c r="O36" s="11" t="str">
        <f>VLOOKUP($A36,gyakoriságok!$A$1:$F$39,6,FALSE)</f>
        <v>XXXXXXX</v>
      </c>
      <c r="P36" s="19">
        <f t="shared" si="1"/>
        <v>0</v>
      </c>
    </row>
    <row r="37" spans="1:16" ht="28.8" x14ac:dyDescent="0.3">
      <c r="A37" s="20" t="s">
        <v>59</v>
      </c>
      <c r="B37" s="20">
        <v>178</v>
      </c>
      <c r="C37" s="20">
        <v>132</v>
      </c>
      <c r="D37" s="20">
        <v>63</v>
      </c>
      <c r="E37" s="20">
        <v>70</v>
      </c>
      <c r="F37" s="20">
        <v>42</v>
      </c>
      <c r="G37" s="20"/>
      <c r="H37" s="17" t="s">
        <v>19</v>
      </c>
      <c r="I37" s="17">
        <f>VLOOKUP(H37,Szorzótábla!$A$1:$B$11,2,FALSE)</f>
        <v>4</v>
      </c>
      <c r="J37" s="18">
        <f t="shared" si="0"/>
        <v>1940</v>
      </c>
      <c r="K37" s="5">
        <f>VLOOKUP($A37,gyakoriságok!$A$1:$F$39,2,FALSE)</f>
        <v>0</v>
      </c>
      <c r="L37" s="11" t="str">
        <f>VLOOKUP($A37,gyakoriságok!$A$1:$F$39,3,FALSE)</f>
        <v>XXXXXXX</v>
      </c>
      <c r="M37" s="11" t="str">
        <f>VLOOKUP($A37,gyakoriságok!$A$1:$F$39,4,FALSE)</f>
        <v>XXXXXXX</v>
      </c>
      <c r="N37" s="11" t="str">
        <f>VLOOKUP($A37,gyakoriságok!$A$1:$F$39,5,FALSE)</f>
        <v>XXXXXXX</v>
      </c>
      <c r="O37" s="11" t="str">
        <f>VLOOKUP($A37,gyakoriságok!$A$1:$F$39,6,FALSE)</f>
        <v>XXXXXXX</v>
      </c>
      <c r="P37" s="19">
        <f t="shared" si="1"/>
        <v>0</v>
      </c>
    </row>
    <row r="38" spans="1:16" ht="28.8" x14ac:dyDescent="0.3">
      <c r="A38" s="20" t="s">
        <v>60</v>
      </c>
      <c r="B38" s="20">
        <v>178</v>
      </c>
      <c r="C38" s="20">
        <v>132</v>
      </c>
      <c r="D38" s="20">
        <v>63</v>
      </c>
      <c r="E38" s="20">
        <v>70</v>
      </c>
      <c r="F38" s="20">
        <v>42</v>
      </c>
      <c r="G38" s="20"/>
      <c r="H38" s="17" t="s">
        <v>19</v>
      </c>
      <c r="I38" s="17">
        <f>VLOOKUP(H38,Szorzótábla!$A$1:$B$11,2,FALSE)</f>
        <v>4</v>
      </c>
      <c r="J38" s="18">
        <f t="shared" si="0"/>
        <v>1940</v>
      </c>
      <c r="K38" s="5">
        <f>VLOOKUP($A38,gyakoriságok!$A$1:$F$39,2,FALSE)</f>
        <v>0</v>
      </c>
      <c r="L38" s="11" t="str">
        <f>VLOOKUP($A38,gyakoriságok!$A$1:$F$39,3,FALSE)</f>
        <v>XXXXXXX</v>
      </c>
      <c r="M38" s="11" t="str">
        <f>VLOOKUP($A38,gyakoriságok!$A$1:$F$39,4,FALSE)</f>
        <v>XXXXXXX</v>
      </c>
      <c r="N38" s="11" t="str">
        <f>VLOOKUP($A38,gyakoriságok!$A$1:$F$39,5,FALSE)</f>
        <v>XXXXXXX</v>
      </c>
      <c r="O38" s="11" t="str">
        <f>VLOOKUP($A38,gyakoriságok!$A$1:$F$39,6,FALSE)</f>
        <v>XXXXXXX</v>
      </c>
      <c r="P38" s="19">
        <f t="shared" si="1"/>
        <v>0</v>
      </c>
    </row>
    <row r="39" spans="1:16" x14ac:dyDescent="0.3">
      <c r="A39" s="20" t="s">
        <v>61</v>
      </c>
      <c r="B39" s="20">
        <v>16</v>
      </c>
      <c r="C39" s="20">
        <v>32</v>
      </c>
      <c r="D39" s="20">
        <v>16</v>
      </c>
      <c r="E39" s="20">
        <v>16</v>
      </c>
      <c r="F39" s="20">
        <v>16</v>
      </c>
      <c r="G39" s="20"/>
      <c r="H39" s="17" t="s">
        <v>15</v>
      </c>
      <c r="I39" s="17">
        <f>VLOOKUP(H39,Szorzótábla!$A$1:$B$11,2,FALSE)</f>
        <v>365</v>
      </c>
      <c r="J39" s="18">
        <f t="shared" si="0"/>
        <v>35040</v>
      </c>
      <c r="K39" s="5">
        <f>VLOOKUP($A39,gyakoriságok!$A$1:$F$39,2,FALSE)</f>
        <v>0</v>
      </c>
      <c r="L39" s="11" t="str">
        <f>VLOOKUP($A39,gyakoriságok!$A$1:$F$39,3,FALSE)</f>
        <v>XXXXXXX</v>
      </c>
      <c r="M39" s="11" t="str">
        <f>VLOOKUP($A39,gyakoriságok!$A$1:$F$39,4,FALSE)</f>
        <v>XXXXXXX</v>
      </c>
      <c r="N39" s="11" t="str">
        <f>VLOOKUP($A39,gyakoriságok!$A$1:$F$39,5,FALSE)</f>
        <v>XXXXXXX</v>
      </c>
      <c r="O39" s="11" t="str">
        <f>VLOOKUP($A39,gyakoriságok!$A$1:$F$39,6,FALSE)</f>
        <v>XXXXXXX</v>
      </c>
      <c r="P39" s="19">
        <f t="shared" si="1"/>
        <v>0</v>
      </c>
    </row>
    <row r="40" spans="1:16" x14ac:dyDescent="0.3">
      <c r="A40" s="20" t="s">
        <v>62</v>
      </c>
      <c r="B40" s="20"/>
      <c r="C40" s="20"/>
      <c r="D40" s="20"/>
      <c r="E40" s="20"/>
      <c r="F40" s="20"/>
      <c r="G40" s="20"/>
      <c r="H40" s="17" t="s">
        <v>17</v>
      </c>
      <c r="I40" s="17">
        <f>VLOOKUP(H40,Szorzótábla!$A$1:$B$11,2,FALSE)</f>
        <v>52</v>
      </c>
      <c r="J40" s="18">
        <f t="shared" si="0"/>
        <v>0</v>
      </c>
      <c r="K40" s="5">
        <f>VLOOKUP($A40,gyakoriságok!$A$1:$F$39,2,FALSE)</f>
        <v>0</v>
      </c>
      <c r="L40" s="11" t="str">
        <f>VLOOKUP($A40,gyakoriságok!$A$1:$F$39,3,FALSE)</f>
        <v>XXXXXXX</v>
      </c>
      <c r="M40" s="11" t="str">
        <f>VLOOKUP($A40,gyakoriságok!$A$1:$F$39,4,FALSE)</f>
        <v>XXXXXXX</v>
      </c>
      <c r="N40" s="11" t="str">
        <f>VLOOKUP($A40,gyakoriságok!$A$1:$F$39,5,FALSE)</f>
        <v>XXXXXXX</v>
      </c>
      <c r="O40" s="11" t="str">
        <f>VLOOKUP($A40,gyakoriságok!$A$1:$F$39,6,FALSE)</f>
        <v>XXXXXXX</v>
      </c>
      <c r="P40" s="19">
        <f t="shared" si="1"/>
        <v>0</v>
      </c>
    </row>
    <row r="41" spans="1:16" x14ac:dyDescent="0.3">
      <c r="A41" s="17" t="s">
        <v>10</v>
      </c>
      <c r="B41" s="17">
        <f>SUM(B3:B30)-B20-B21</f>
        <v>14205</v>
      </c>
      <c r="C41" s="17">
        <f t="shared" ref="C41:F41" si="2">SUM(C3:C30)-C20-C21</f>
        <v>22868</v>
      </c>
      <c r="D41" s="17">
        <f t="shared" si="2"/>
        <v>6456</v>
      </c>
      <c r="E41" s="17">
        <f t="shared" si="2"/>
        <v>5265</v>
      </c>
      <c r="F41" s="17">
        <f t="shared" si="2"/>
        <v>2180</v>
      </c>
      <c r="G41" s="17"/>
      <c r="H41" s="17"/>
      <c r="I41" s="17"/>
      <c r="J41" s="18">
        <f>SUM(J3:J30)-J20-J21</f>
        <v>15579966</v>
      </c>
      <c r="K41" s="11" t="s">
        <v>10</v>
      </c>
      <c r="L41" s="11"/>
      <c r="M41" s="11"/>
      <c r="N41" s="11"/>
      <c r="O41" s="11"/>
      <c r="P41" s="19">
        <f>SUM(P3:P40)</f>
        <v>0</v>
      </c>
    </row>
  </sheetData>
  <sheetProtection algorithmName="SHA-512" hashValue="cmv3wyMHYs6x4arcrmyzWiljQZ7iQEiQ7b3xwlhB0qBxeim0lPxBAabyxnk46dtYKyeut07vpb1PgnN8Aj1Qaw==" saltValue="WCqjlfyNlFmDtDRNt7WrOw==" spinCount="100000" sheet="1" objects="1" scenarios="1"/>
  <pageMargins left="0.70866141732283472" right="0.70866141732283472" top="0.74803149606299213" bottom="0.35433070866141736" header="0.31496062992125984" footer="0.31496062992125984"/>
  <pageSetup paperSize="8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Szorzótábla!$A$1:$A$11</xm:f>
          </x14:formula1>
          <xm:sqref>H3:H40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E41"/>
  <sheetViews>
    <sheetView windowProtection="1" zoomScale="89" zoomScaleNormal="89" workbookViewId="0">
      <selection activeCell="I43" sqref="I43"/>
    </sheetView>
  </sheetViews>
  <sheetFormatPr defaultColWidth="9.109375" defaultRowHeight="14.4" x14ac:dyDescent="0.3"/>
  <cols>
    <col min="1" max="1" width="46.5546875" style="25" customWidth="1"/>
    <col min="2" max="2" width="9.88671875" style="25" customWidth="1"/>
    <col min="3" max="3" width="10" style="25" customWidth="1"/>
    <col min="4" max="4" width="11" style="25" customWidth="1"/>
    <col min="5" max="5" width="10.109375" style="25" customWidth="1"/>
    <col min="6" max="7" width="10.109375" style="25" hidden="1" customWidth="1"/>
    <col min="8" max="8" width="23.109375" style="25" customWidth="1"/>
    <col min="9" max="9" width="12.33203125" style="25" customWidth="1"/>
    <col min="10" max="10" width="13.5546875" style="26" customWidth="1"/>
    <col min="11" max="11" width="13.6640625" style="22" customWidth="1"/>
    <col min="12" max="12" width="11.33203125" style="22" customWidth="1"/>
    <col min="13" max="13" width="11.5546875" style="22" customWidth="1"/>
    <col min="14" max="14" width="11.88671875" style="22" customWidth="1"/>
    <col min="15" max="15" width="12.88671875" style="22" customWidth="1"/>
    <col min="16" max="16" width="11.6640625" style="22" customWidth="1"/>
    <col min="17" max="16384" width="9.109375" style="22"/>
  </cols>
  <sheetData>
    <row r="1" spans="1:31" s="21" customFormat="1" ht="57" customHeight="1" x14ac:dyDescent="0.3">
      <c r="A1" s="12" t="s">
        <v>74</v>
      </c>
      <c r="B1" s="13" t="s">
        <v>104</v>
      </c>
      <c r="C1" s="13" t="s">
        <v>103</v>
      </c>
      <c r="D1" s="13" t="s">
        <v>102</v>
      </c>
      <c r="E1" s="13" t="s">
        <v>75</v>
      </c>
      <c r="F1" s="13"/>
      <c r="G1" s="13"/>
      <c r="H1" s="13" t="s">
        <v>12</v>
      </c>
      <c r="I1" s="13" t="s">
        <v>12</v>
      </c>
      <c r="J1" s="14" t="s">
        <v>14</v>
      </c>
      <c r="K1" s="15" t="s">
        <v>0</v>
      </c>
      <c r="L1" s="15" t="s">
        <v>1</v>
      </c>
      <c r="M1" s="15" t="s">
        <v>2</v>
      </c>
      <c r="N1" s="15" t="s">
        <v>3</v>
      </c>
      <c r="O1" s="15" t="s">
        <v>4</v>
      </c>
      <c r="P1" s="15" t="s">
        <v>5</v>
      </c>
      <c r="AE1" s="22"/>
    </row>
    <row r="2" spans="1:31" s="23" customFormat="1" x14ac:dyDescent="0.3">
      <c r="A2" s="15" t="s">
        <v>6</v>
      </c>
      <c r="B2" s="13" t="s">
        <v>11</v>
      </c>
      <c r="C2" s="13" t="s">
        <v>11</v>
      </c>
      <c r="D2" s="13" t="s">
        <v>11</v>
      </c>
      <c r="E2" s="13" t="s">
        <v>11</v>
      </c>
      <c r="F2" s="13"/>
      <c r="G2" s="13"/>
      <c r="H2" s="13" t="s">
        <v>24</v>
      </c>
      <c r="I2" s="13" t="s">
        <v>13</v>
      </c>
      <c r="J2" s="14" t="s">
        <v>7</v>
      </c>
      <c r="K2" s="16" t="s">
        <v>8</v>
      </c>
      <c r="L2" s="16" t="s">
        <v>8</v>
      </c>
      <c r="M2" s="16" t="s">
        <v>8</v>
      </c>
      <c r="N2" s="16" t="s">
        <v>8</v>
      </c>
      <c r="O2" s="16" t="s">
        <v>8</v>
      </c>
      <c r="P2" s="16" t="s">
        <v>9</v>
      </c>
      <c r="AE2" s="22"/>
    </row>
    <row r="3" spans="1:31" x14ac:dyDescent="0.3">
      <c r="A3" s="17" t="s">
        <v>27</v>
      </c>
      <c r="B3" s="17">
        <v>4251</v>
      </c>
      <c r="C3" s="17">
        <v>712</v>
      </c>
      <c r="D3" s="17">
        <v>751</v>
      </c>
      <c r="E3" s="17">
        <v>2100</v>
      </c>
      <c r="F3" s="17"/>
      <c r="G3" s="17"/>
      <c r="H3" s="17" t="s">
        <v>16</v>
      </c>
      <c r="I3" s="17">
        <f>VLOOKUP(H3,Szorzótábla!$A$1:$B$12,2,FALSE)</f>
        <v>260</v>
      </c>
      <c r="J3" s="18">
        <f>(B3+C3+D3+E3)*I3</f>
        <v>2031640</v>
      </c>
      <c r="K3" s="5">
        <f>VLOOKUP($A3,gyakoriságok!$A$1:$F$39,2,FALSE)</f>
        <v>0</v>
      </c>
      <c r="L3" s="5">
        <f>VLOOKUP($A3,gyakoriságok!$A$1:$F$39,3,FALSE)</f>
        <v>0</v>
      </c>
      <c r="M3" s="5">
        <f>VLOOKUP($A3,gyakoriságok!$A$1:$F$39,4,FALSE)</f>
        <v>0</v>
      </c>
      <c r="N3" s="5">
        <f>VLOOKUP($A3,gyakoriságok!$A$1:$F$39,5,FALSE)</f>
        <v>0</v>
      </c>
      <c r="O3" s="5">
        <f>VLOOKUP($A3,gyakoriságok!$A$1:$F$39,6,FALSE)</f>
        <v>0</v>
      </c>
      <c r="P3" s="19">
        <f>SUMIF(K3,"&gt;0")*J3+SUMIF(L3,"&gt;0")/30*J3+SUMIF(M3,"&gt;0")/90*J3+SUMIF(N3,"&gt;0")/180*J3+SUMIF(O3,"&gt;0")/360*J3</f>
        <v>0</v>
      </c>
    </row>
    <row r="4" spans="1:31" x14ac:dyDescent="0.3">
      <c r="A4" s="17" t="s">
        <v>28</v>
      </c>
      <c r="B4" s="17">
        <v>0</v>
      </c>
      <c r="C4" s="17">
        <v>0</v>
      </c>
      <c r="D4" s="17">
        <v>0</v>
      </c>
      <c r="E4" s="17">
        <v>0</v>
      </c>
      <c r="F4" s="17"/>
      <c r="G4" s="17"/>
      <c r="H4" s="17" t="s">
        <v>15</v>
      </c>
      <c r="I4" s="17">
        <f>VLOOKUP(H4,Szorzótábla!$A$1:$B$12,2,FALSE)</f>
        <v>365</v>
      </c>
      <c r="J4" s="18">
        <f t="shared" ref="J4:J40" si="0">(B4+C4+D4+E4)*I4</f>
        <v>0</v>
      </c>
      <c r="K4" s="5">
        <f>VLOOKUP($A4,gyakoriságok!$A$1:$F$39,2,FALSE)</f>
        <v>0</v>
      </c>
      <c r="L4" s="5">
        <f>VLOOKUP($A4,gyakoriságok!$A$1:$F$39,3,FALSE)</f>
        <v>0</v>
      </c>
      <c r="M4" s="5">
        <f>VLOOKUP($A4,gyakoriságok!$A$1:$F$39,4,FALSE)</f>
        <v>0</v>
      </c>
      <c r="N4" s="5">
        <f>VLOOKUP($A4,gyakoriságok!$A$1:$F$39,5,FALSE)</f>
        <v>0</v>
      </c>
      <c r="O4" s="11" t="str">
        <f>VLOOKUP($A4,gyakoriságok!$A$1:$F$39,6,FALSE)</f>
        <v>XXXXXXX</v>
      </c>
      <c r="P4" s="19">
        <f t="shared" ref="P4:P40" si="1">SUMIF(K4,"&gt;0")*J4+SUMIF(L4,"&gt;0")/30*J4+SUMIF(M4,"&gt;0")/90*J4+SUMIF(N4,"&gt;0")/180*J4+SUMIF(O4,"&gt;0")/360*J4</f>
        <v>0</v>
      </c>
    </row>
    <row r="5" spans="1:31" x14ac:dyDescent="0.3">
      <c r="A5" s="17" t="s">
        <v>29</v>
      </c>
      <c r="B5" s="17">
        <v>816</v>
      </c>
      <c r="C5" s="17">
        <v>137</v>
      </c>
      <c r="D5" s="17">
        <v>138</v>
      </c>
      <c r="E5" s="17">
        <v>457</v>
      </c>
      <c r="F5" s="17"/>
      <c r="G5" s="17"/>
      <c r="H5" s="17" t="s">
        <v>66</v>
      </c>
      <c r="I5" s="17">
        <f>VLOOKUP(H5,Szorzótábla!$A$1:$B$12,2,FALSE)</f>
        <v>312</v>
      </c>
      <c r="J5" s="18">
        <f t="shared" si="0"/>
        <v>482976</v>
      </c>
      <c r="K5" s="5">
        <f>VLOOKUP($A5,gyakoriságok!$A$1:$F$39,2,FALSE)</f>
        <v>0</v>
      </c>
      <c r="L5" s="5">
        <f>VLOOKUP($A5,gyakoriságok!$A$1:$F$39,3,FALSE)</f>
        <v>0</v>
      </c>
      <c r="M5" s="5">
        <f>VLOOKUP($A5,gyakoriságok!$A$1:$F$39,4,FALSE)</f>
        <v>0</v>
      </c>
      <c r="N5" s="5">
        <f>VLOOKUP($A5,gyakoriságok!$A$1:$F$39,5,FALSE)</f>
        <v>0</v>
      </c>
      <c r="O5" s="11" t="str">
        <f>VLOOKUP($A5,gyakoriságok!$A$1:$F$39,6,FALSE)</f>
        <v>XXXXXXX</v>
      </c>
      <c r="P5" s="19">
        <f t="shared" si="1"/>
        <v>0</v>
      </c>
    </row>
    <row r="6" spans="1:31" x14ac:dyDescent="0.3">
      <c r="A6" s="17" t="s">
        <v>30</v>
      </c>
      <c r="B6" s="17">
        <v>4043</v>
      </c>
      <c r="C6" s="17">
        <v>803</v>
      </c>
      <c r="D6" s="17">
        <v>315</v>
      </c>
      <c r="E6" s="17">
        <v>417</v>
      </c>
      <c r="F6" s="17"/>
      <c r="G6" s="17"/>
      <c r="H6" s="17" t="s">
        <v>66</v>
      </c>
      <c r="I6" s="17">
        <f>VLOOKUP(H6,Szorzótábla!$A$1:$B$12,2,FALSE)</f>
        <v>312</v>
      </c>
      <c r="J6" s="18">
        <f t="shared" si="0"/>
        <v>1740336</v>
      </c>
      <c r="K6" s="5">
        <f>VLOOKUP($A6,gyakoriságok!$A$1:$F$39,2,FALSE)</f>
        <v>0</v>
      </c>
      <c r="L6" s="5">
        <f>VLOOKUP($A6,gyakoriságok!$A$1:$F$39,3,FALSE)</f>
        <v>0</v>
      </c>
      <c r="M6" s="5">
        <f>VLOOKUP($A6,gyakoriságok!$A$1:$F$39,4,FALSE)</f>
        <v>0</v>
      </c>
      <c r="N6" s="5">
        <f>VLOOKUP($A6,gyakoriságok!$A$1:$F$39,5,FALSE)</f>
        <v>0</v>
      </c>
      <c r="O6" s="5">
        <f>VLOOKUP($A6,gyakoriságok!$A$1:$F$39,6,FALSE)</f>
        <v>0</v>
      </c>
      <c r="P6" s="19">
        <f t="shared" si="1"/>
        <v>0</v>
      </c>
    </row>
    <row r="7" spans="1:31" x14ac:dyDescent="0.3">
      <c r="A7" s="17" t="s">
        <v>31</v>
      </c>
      <c r="B7" s="17">
        <v>36</v>
      </c>
      <c r="C7" s="17">
        <v>0</v>
      </c>
      <c r="D7" s="17">
        <v>0</v>
      </c>
      <c r="E7" s="17">
        <v>0</v>
      </c>
      <c r="F7" s="17"/>
      <c r="G7" s="17"/>
      <c r="H7" s="17" t="s">
        <v>15</v>
      </c>
      <c r="I7" s="17">
        <f>VLOOKUP(H7,Szorzótábla!$A$1:$B$12,2,FALSE)</f>
        <v>365</v>
      </c>
      <c r="J7" s="18">
        <f t="shared" si="0"/>
        <v>13140</v>
      </c>
      <c r="K7" s="5">
        <f>VLOOKUP($A7,gyakoriságok!$A$1:$F$39,2,FALSE)</f>
        <v>0</v>
      </c>
      <c r="L7" s="5">
        <f>VLOOKUP($A7,gyakoriságok!$A$1:$F$39,3,FALSE)</f>
        <v>0</v>
      </c>
      <c r="M7" s="5">
        <f>VLOOKUP($A7,gyakoriságok!$A$1:$F$39,4,FALSE)</f>
        <v>0</v>
      </c>
      <c r="N7" s="5">
        <f>VLOOKUP($A7,gyakoriságok!$A$1:$F$39,5,FALSE)</f>
        <v>0</v>
      </c>
      <c r="O7" s="5">
        <f>VLOOKUP($A7,gyakoriságok!$A$1:$F$39,6,FALSE)</f>
        <v>0</v>
      </c>
      <c r="P7" s="19">
        <f t="shared" si="1"/>
        <v>0</v>
      </c>
    </row>
    <row r="8" spans="1:31" x14ac:dyDescent="0.3">
      <c r="A8" s="17" t="s">
        <v>32</v>
      </c>
      <c r="B8" s="17">
        <v>0</v>
      </c>
      <c r="C8" s="17">
        <v>40</v>
      </c>
      <c r="D8" s="17">
        <v>32</v>
      </c>
      <c r="E8" s="17">
        <v>204</v>
      </c>
      <c r="F8" s="17"/>
      <c r="G8" s="17"/>
      <c r="H8" s="17" t="s">
        <v>16</v>
      </c>
      <c r="I8" s="17">
        <f>VLOOKUP(H8,Szorzótábla!$A$1:$B$12,2,FALSE)</f>
        <v>260</v>
      </c>
      <c r="J8" s="18">
        <f t="shared" si="0"/>
        <v>71760</v>
      </c>
      <c r="K8" s="5">
        <f>VLOOKUP($A8,gyakoriságok!$A$1:$F$39,2,FALSE)</f>
        <v>0</v>
      </c>
      <c r="L8" s="5">
        <f>VLOOKUP($A8,gyakoriságok!$A$1:$F$39,3,FALSE)</f>
        <v>0</v>
      </c>
      <c r="M8" s="5">
        <f>VLOOKUP($A8,gyakoriságok!$A$1:$F$39,4,FALSE)</f>
        <v>0</v>
      </c>
      <c r="N8" s="5">
        <f>VLOOKUP($A8,gyakoriságok!$A$1:$F$39,5,FALSE)</f>
        <v>0</v>
      </c>
      <c r="O8" s="5">
        <f>VLOOKUP($A8,gyakoriságok!$A$1:$F$39,6,FALSE)</f>
        <v>0</v>
      </c>
      <c r="P8" s="19">
        <f t="shared" si="1"/>
        <v>0</v>
      </c>
    </row>
    <row r="9" spans="1:31" ht="16.5" customHeight="1" x14ac:dyDescent="0.3">
      <c r="A9" s="17" t="s">
        <v>33</v>
      </c>
      <c r="B9" s="17">
        <v>560</v>
      </c>
      <c r="C9" s="17">
        <v>109</v>
      </c>
      <c r="D9" s="17">
        <v>163</v>
      </c>
      <c r="E9" s="17">
        <v>532</v>
      </c>
      <c r="F9" s="17"/>
      <c r="G9" s="17"/>
      <c r="H9" s="17" t="s">
        <v>66</v>
      </c>
      <c r="I9" s="17">
        <f>VLOOKUP(H9,Szorzótábla!$A$1:$B$12,2,FALSE)</f>
        <v>312</v>
      </c>
      <c r="J9" s="18">
        <f t="shared" si="0"/>
        <v>425568</v>
      </c>
      <c r="K9" s="5">
        <f>VLOOKUP($A9,gyakoriságok!$A$1:$F$39,2,FALSE)</f>
        <v>0</v>
      </c>
      <c r="L9" s="5">
        <f>VLOOKUP($A9,gyakoriságok!$A$1:$F$39,3,FALSE)</f>
        <v>0</v>
      </c>
      <c r="M9" s="5">
        <f>VLOOKUP($A9,gyakoriságok!$A$1:$F$39,4,FALSE)</f>
        <v>0</v>
      </c>
      <c r="N9" s="5">
        <f>VLOOKUP($A9,gyakoriságok!$A$1:$F$39,5,FALSE)</f>
        <v>0</v>
      </c>
      <c r="O9" s="5">
        <f>VLOOKUP($A9,gyakoriságok!$A$1:$F$39,6,FALSE)</f>
        <v>0</v>
      </c>
      <c r="P9" s="19">
        <f t="shared" si="1"/>
        <v>0</v>
      </c>
    </row>
    <row r="10" spans="1:31" x14ac:dyDescent="0.3">
      <c r="A10" s="17" t="s">
        <v>34</v>
      </c>
      <c r="B10" s="17">
        <v>186</v>
      </c>
      <c r="C10" s="17">
        <v>159</v>
      </c>
      <c r="D10" s="17">
        <v>31</v>
      </c>
      <c r="E10" s="17">
        <v>301</v>
      </c>
      <c r="F10" s="17"/>
      <c r="G10" s="17"/>
      <c r="H10" s="17" t="s">
        <v>15</v>
      </c>
      <c r="I10" s="17">
        <f>VLOOKUP(H10,Szorzótábla!$A$1:$B$12,2,FALSE)</f>
        <v>365</v>
      </c>
      <c r="J10" s="18">
        <f t="shared" si="0"/>
        <v>247105</v>
      </c>
      <c r="K10" s="5">
        <f>VLOOKUP($A10,gyakoriságok!$A$1:$F$39,2,FALSE)</f>
        <v>0</v>
      </c>
      <c r="L10" s="5">
        <f>VLOOKUP($A10,gyakoriságok!$A$1:$F$39,3,FALSE)</f>
        <v>0</v>
      </c>
      <c r="M10" s="5">
        <f>VLOOKUP($A10,gyakoriságok!$A$1:$F$39,4,FALSE)</f>
        <v>0</v>
      </c>
      <c r="N10" s="5">
        <f>VLOOKUP($A10,gyakoriságok!$A$1:$F$39,5,FALSE)</f>
        <v>0</v>
      </c>
      <c r="O10" s="5">
        <f>VLOOKUP($A10,gyakoriságok!$A$1:$F$39,6,FALSE)</f>
        <v>0</v>
      </c>
      <c r="P10" s="19">
        <f t="shared" si="1"/>
        <v>0</v>
      </c>
    </row>
    <row r="11" spans="1:31" ht="14.25" customHeight="1" x14ac:dyDescent="0.3">
      <c r="A11" s="17" t="s">
        <v>35</v>
      </c>
      <c r="B11" s="17">
        <v>2965</v>
      </c>
      <c r="C11" s="17">
        <v>1135</v>
      </c>
      <c r="D11" s="17">
        <v>1196</v>
      </c>
      <c r="E11" s="17">
        <v>3334</v>
      </c>
      <c r="F11" s="17"/>
      <c r="G11" s="17"/>
      <c r="H11" s="17" t="s">
        <v>66</v>
      </c>
      <c r="I11" s="17">
        <f>VLOOKUP(H11,Szorzótábla!$A$1:$B$12,2,FALSE)</f>
        <v>312</v>
      </c>
      <c r="J11" s="18">
        <f t="shared" si="0"/>
        <v>2692560</v>
      </c>
      <c r="K11" s="5">
        <f>VLOOKUP($A11,gyakoriságok!$A$1:$F$39,2,FALSE)</f>
        <v>0</v>
      </c>
      <c r="L11" s="5">
        <f>VLOOKUP($A11,gyakoriságok!$A$1:$F$39,3,FALSE)</f>
        <v>0</v>
      </c>
      <c r="M11" s="5">
        <f>VLOOKUP($A11,gyakoriságok!$A$1:$F$39,4,FALSE)</f>
        <v>0</v>
      </c>
      <c r="N11" s="5">
        <f>VLOOKUP($A11,gyakoriságok!$A$1:$F$39,5,FALSE)</f>
        <v>0</v>
      </c>
      <c r="O11" s="11" t="str">
        <f>VLOOKUP($A11,gyakoriságok!$A$1:$F$39,6,FALSE)</f>
        <v>XXXXXXX</v>
      </c>
      <c r="P11" s="19">
        <f t="shared" si="1"/>
        <v>0</v>
      </c>
    </row>
    <row r="12" spans="1:31" x14ac:dyDescent="0.3">
      <c r="A12" s="17" t="s">
        <v>36</v>
      </c>
      <c r="B12" s="17">
        <v>0</v>
      </c>
      <c r="C12" s="17">
        <v>0</v>
      </c>
      <c r="D12" s="17">
        <v>318</v>
      </c>
      <c r="E12" s="17">
        <v>750</v>
      </c>
      <c r="F12" s="17"/>
      <c r="G12" s="17"/>
      <c r="H12" s="17" t="s">
        <v>16</v>
      </c>
      <c r="I12" s="17">
        <f>VLOOKUP(H12,Szorzótábla!$A$1:$B$12,2,FALSE)</f>
        <v>260</v>
      </c>
      <c r="J12" s="18">
        <f t="shared" si="0"/>
        <v>277680</v>
      </c>
      <c r="K12" s="5">
        <f>VLOOKUP($A12,gyakoriságok!$A$1:$F$39,2,FALSE)</f>
        <v>0</v>
      </c>
      <c r="L12" s="5">
        <f>VLOOKUP($A12,gyakoriságok!$A$1:$F$39,3,FALSE)</f>
        <v>0</v>
      </c>
      <c r="M12" s="5">
        <f>VLOOKUP($A12,gyakoriságok!$A$1:$F$39,4,FALSE)</f>
        <v>0</v>
      </c>
      <c r="N12" s="5">
        <f>VLOOKUP($A12,gyakoriságok!$A$1:$F$39,5,FALSE)</f>
        <v>0</v>
      </c>
      <c r="O12" s="11" t="str">
        <f>VLOOKUP($A12,gyakoriságok!$A$1:$F$39,6,FALSE)</f>
        <v>XXXXXXX</v>
      </c>
      <c r="P12" s="19">
        <f t="shared" si="1"/>
        <v>0</v>
      </c>
    </row>
    <row r="13" spans="1:31" x14ac:dyDescent="0.3">
      <c r="A13" s="17" t="s">
        <v>37</v>
      </c>
      <c r="B13" s="17">
        <v>0</v>
      </c>
      <c r="C13" s="17">
        <v>0</v>
      </c>
      <c r="D13" s="17">
        <v>0</v>
      </c>
      <c r="E13" s="17">
        <v>0</v>
      </c>
      <c r="F13" s="17"/>
      <c r="G13" s="17"/>
      <c r="H13" s="17" t="s">
        <v>15</v>
      </c>
      <c r="I13" s="17">
        <f>VLOOKUP(H13,Szorzótábla!$A$1:$B$12,2,FALSE)</f>
        <v>365</v>
      </c>
      <c r="J13" s="18">
        <f t="shared" si="0"/>
        <v>0</v>
      </c>
      <c r="K13" s="5">
        <f>VLOOKUP($A13,gyakoriságok!$A$1:$F$39,2,FALSE)</f>
        <v>0</v>
      </c>
      <c r="L13" s="5">
        <f>VLOOKUP($A13,gyakoriságok!$A$1:$F$39,3,FALSE)</f>
        <v>0</v>
      </c>
      <c r="M13" s="5">
        <f>VLOOKUP($A13,gyakoriságok!$A$1:$F$39,4,FALSE)</f>
        <v>0</v>
      </c>
      <c r="N13" s="5">
        <f>VLOOKUP($A13,gyakoriságok!$A$1:$F$39,5,FALSE)</f>
        <v>0</v>
      </c>
      <c r="O13" s="5">
        <f>VLOOKUP($A13,gyakoriságok!$A$1:$F$39,6,FALSE)</f>
        <v>0</v>
      </c>
      <c r="P13" s="19">
        <f t="shared" si="1"/>
        <v>0</v>
      </c>
    </row>
    <row r="14" spans="1:31" x14ac:dyDescent="0.3">
      <c r="A14" s="17" t="s">
        <v>38</v>
      </c>
      <c r="B14" s="17">
        <v>352</v>
      </c>
      <c r="C14" s="17">
        <v>192</v>
      </c>
      <c r="D14" s="17">
        <v>114</v>
      </c>
      <c r="E14" s="17">
        <v>421</v>
      </c>
      <c r="F14" s="17"/>
      <c r="G14" s="17"/>
      <c r="H14" s="17" t="s">
        <v>66</v>
      </c>
      <c r="I14" s="17">
        <f>VLOOKUP(H14,Szorzótábla!$A$1:$B$12,2,FALSE)</f>
        <v>312</v>
      </c>
      <c r="J14" s="18">
        <f t="shared" si="0"/>
        <v>336648</v>
      </c>
      <c r="K14" s="5">
        <f>VLOOKUP($A14,gyakoriságok!$A$1:$F$39,2,FALSE)</f>
        <v>0</v>
      </c>
      <c r="L14" s="5">
        <f>VLOOKUP($A14,gyakoriságok!$A$1:$F$39,3,FALSE)</f>
        <v>0</v>
      </c>
      <c r="M14" s="5">
        <f>VLOOKUP($A14,gyakoriságok!$A$1:$F$39,4,FALSE)</f>
        <v>0</v>
      </c>
      <c r="N14" s="5">
        <f>VLOOKUP($A14,gyakoriságok!$A$1:$F$39,5,FALSE)</f>
        <v>0</v>
      </c>
      <c r="O14" s="11" t="str">
        <f>VLOOKUP($A14,gyakoriságok!$A$1:$F$39,6,FALSE)</f>
        <v>XXXXXXX</v>
      </c>
      <c r="P14" s="19">
        <f t="shared" si="1"/>
        <v>0</v>
      </c>
    </row>
    <row r="15" spans="1:31" x14ac:dyDescent="0.3">
      <c r="A15" s="17" t="s">
        <v>39</v>
      </c>
      <c r="B15" s="17">
        <v>0</v>
      </c>
      <c r="C15" s="17">
        <v>0</v>
      </c>
      <c r="D15" s="17">
        <v>0</v>
      </c>
      <c r="E15" s="17">
        <v>0</v>
      </c>
      <c r="F15" s="17"/>
      <c r="G15" s="17"/>
      <c r="H15" s="17" t="s">
        <v>16</v>
      </c>
      <c r="I15" s="17">
        <f>VLOOKUP(H15,Szorzótábla!$A$1:$B$12,2,FALSE)</f>
        <v>260</v>
      </c>
      <c r="J15" s="18">
        <f t="shared" si="0"/>
        <v>0</v>
      </c>
      <c r="K15" s="5">
        <f>VLOOKUP($A15,gyakoriságok!$A$1:$F$39,2,FALSE)</f>
        <v>0</v>
      </c>
      <c r="L15" s="5">
        <f>VLOOKUP($A15,gyakoriságok!$A$1:$F$39,3,FALSE)</f>
        <v>0</v>
      </c>
      <c r="M15" s="5">
        <f>VLOOKUP($A15,gyakoriságok!$A$1:$F$39,4,FALSE)</f>
        <v>0</v>
      </c>
      <c r="N15" s="5">
        <f>VLOOKUP($A15,gyakoriságok!$A$1:$F$39,5,FALSE)</f>
        <v>0</v>
      </c>
      <c r="O15" s="11" t="str">
        <f>VLOOKUP($A15,gyakoriságok!$A$1:$F$39,6,FALSE)</f>
        <v>XXXXXXX</v>
      </c>
      <c r="P15" s="19">
        <f t="shared" si="1"/>
        <v>0</v>
      </c>
    </row>
    <row r="16" spans="1:31" x14ac:dyDescent="0.3">
      <c r="A16" s="17" t="s">
        <v>40</v>
      </c>
      <c r="B16" s="17">
        <v>0</v>
      </c>
      <c r="C16" s="17">
        <v>0</v>
      </c>
      <c r="D16" s="17">
        <v>0</v>
      </c>
      <c r="E16" s="17">
        <v>0</v>
      </c>
      <c r="F16" s="17"/>
      <c r="G16" s="17"/>
      <c r="H16" s="17" t="s">
        <v>15</v>
      </c>
      <c r="I16" s="17">
        <f>VLOOKUP(H16,Szorzótábla!$A$1:$B$12,2,FALSE)</f>
        <v>365</v>
      </c>
      <c r="J16" s="18">
        <f t="shared" si="0"/>
        <v>0</v>
      </c>
      <c r="K16" s="5">
        <f>VLOOKUP($A16,gyakoriságok!$A$1:$F$39,2,FALSE)</f>
        <v>0</v>
      </c>
      <c r="L16" s="5">
        <f>VLOOKUP($A16,gyakoriságok!$A$1:$F$39,3,FALSE)</f>
        <v>0</v>
      </c>
      <c r="M16" s="5">
        <f>VLOOKUP($A16,gyakoriságok!$A$1:$F$39,4,FALSE)</f>
        <v>0</v>
      </c>
      <c r="N16" s="5">
        <f>VLOOKUP($A16,gyakoriságok!$A$1:$F$39,5,FALSE)</f>
        <v>0</v>
      </c>
      <c r="O16" s="5">
        <f>VLOOKUP($A16,gyakoriságok!$A$1:$F$39,6,FALSE)</f>
        <v>0</v>
      </c>
      <c r="P16" s="19">
        <f t="shared" si="1"/>
        <v>0</v>
      </c>
    </row>
    <row r="17" spans="1:16" ht="43.2" x14ac:dyDescent="0.3">
      <c r="A17" s="17" t="s">
        <v>41</v>
      </c>
      <c r="B17" s="17">
        <v>0</v>
      </c>
      <c r="C17" s="17">
        <v>0</v>
      </c>
      <c r="D17" s="17">
        <v>0</v>
      </c>
      <c r="E17" s="17">
        <v>0</v>
      </c>
      <c r="F17" s="17"/>
      <c r="G17" s="17"/>
      <c r="H17" s="17" t="s">
        <v>15</v>
      </c>
      <c r="I17" s="17">
        <f>VLOOKUP(H17,Szorzótábla!$A$1:$B$12,2,FALSE)</f>
        <v>365</v>
      </c>
      <c r="J17" s="18">
        <f t="shared" si="0"/>
        <v>0</v>
      </c>
      <c r="K17" s="5">
        <f>VLOOKUP($A17,gyakoriságok!$A$1:$F$39,2,FALSE)</f>
        <v>0</v>
      </c>
      <c r="L17" s="5">
        <f>VLOOKUP($A17,gyakoriságok!$A$1:$F$39,3,FALSE)</f>
        <v>0</v>
      </c>
      <c r="M17" s="5">
        <f>VLOOKUP($A17,gyakoriságok!$A$1:$F$39,4,FALSE)</f>
        <v>0</v>
      </c>
      <c r="N17" s="5">
        <f>VLOOKUP($A17,gyakoriságok!$A$1:$F$39,5,FALSE)</f>
        <v>0</v>
      </c>
      <c r="O17" s="5">
        <f>VLOOKUP($A17,gyakoriságok!$A$1:$F$39,6,FALSE)</f>
        <v>0</v>
      </c>
      <c r="P17" s="19">
        <f t="shared" si="1"/>
        <v>0</v>
      </c>
    </row>
    <row r="18" spans="1:16" x14ac:dyDescent="0.3">
      <c r="A18" s="17" t="s">
        <v>42</v>
      </c>
      <c r="B18" s="17">
        <v>0</v>
      </c>
      <c r="C18" s="17">
        <v>0</v>
      </c>
      <c r="D18" s="17">
        <v>0</v>
      </c>
      <c r="E18" s="17">
        <v>0</v>
      </c>
      <c r="F18" s="17"/>
      <c r="G18" s="17"/>
      <c r="H18" s="17" t="s">
        <v>15</v>
      </c>
      <c r="I18" s="17">
        <f>VLOOKUP(H18,Szorzótábla!$A$1:$B$12,2,FALSE)</f>
        <v>365</v>
      </c>
      <c r="J18" s="18">
        <f t="shared" si="0"/>
        <v>0</v>
      </c>
      <c r="K18" s="5">
        <f>VLOOKUP($A18,gyakoriságok!$A$1:$F$39,2,FALSE)</f>
        <v>0</v>
      </c>
      <c r="L18" s="5">
        <f>VLOOKUP($A18,gyakoriságok!$A$1:$F$39,3,FALSE)</f>
        <v>0</v>
      </c>
      <c r="M18" s="5">
        <f>VLOOKUP($A18,gyakoriságok!$A$1:$F$39,4,FALSE)</f>
        <v>0</v>
      </c>
      <c r="N18" s="5">
        <f>VLOOKUP($A18,gyakoriságok!$A$1:$F$39,5,FALSE)</f>
        <v>0</v>
      </c>
      <c r="O18" s="5">
        <f>VLOOKUP($A18,gyakoriságok!$A$1:$F$39,6,FALSE)</f>
        <v>0</v>
      </c>
      <c r="P18" s="19">
        <f t="shared" si="1"/>
        <v>0</v>
      </c>
    </row>
    <row r="19" spans="1:16" x14ac:dyDescent="0.3">
      <c r="A19" s="17" t="s">
        <v>43</v>
      </c>
      <c r="B19" s="17">
        <v>0</v>
      </c>
      <c r="C19" s="17">
        <v>0</v>
      </c>
      <c r="D19" s="17">
        <v>0</v>
      </c>
      <c r="E19" s="17">
        <v>0</v>
      </c>
      <c r="F19" s="17"/>
      <c r="G19" s="17"/>
      <c r="H19" s="17" t="s">
        <v>15</v>
      </c>
      <c r="I19" s="17">
        <f>VLOOKUP(H19,Szorzótábla!$A$1:$B$12,2,FALSE)</f>
        <v>365</v>
      </c>
      <c r="J19" s="18">
        <f t="shared" si="0"/>
        <v>0</v>
      </c>
      <c r="K19" s="5">
        <f>VLOOKUP($A19,gyakoriságok!$A$1:$F$39,2,FALSE)</f>
        <v>0</v>
      </c>
      <c r="L19" s="11" t="str">
        <f>VLOOKUP($A19,gyakoriságok!$A$1:$F$39,3,FALSE)</f>
        <v>XXXXXXX</v>
      </c>
      <c r="M19" s="11" t="str">
        <f>VLOOKUP($A19,gyakoriságok!$A$1:$F$39,4,FALSE)</f>
        <v>XXXXXXX</v>
      </c>
      <c r="N19" s="11" t="str">
        <f>VLOOKUP($A19,gyakoriságok!$A$1:$F$39,5,FALSE)</f>
        <v>XXXXXXX</v>
      </c>
      <c r="O19" s="11" t="str">
        <f>VLOOKUP($A19,gyakoriságok!$A$1:$F$39,6,FALSE)</f>
        <v>XXXXXXX</v>
      </c>
      <c r="P19" s="19">
        <f t="shared" si="1"/>
        <v>0</v>
      </c>
    </row>
    <row r="20" spans="1:16" x14ac:dyDescent="0.3">
      <c r="A20" s="17" t="s">
        <v>44</v>
      </c>
      <c r="B20" s="17">
        <v>0</v>
      </c>
      <c r="C20" s="17">
        <v>0</v>
      </c>
      <c r="D20" s="17">
        <v>0</v>
      </c>
      <c r="E20" s="17">
        <v>0</v>
      </c>
      <c r="F20" s="17"/>
      <c r="G20" s="17"/>
      <c r="H20" s="17" t="s">
        <v>15</v>
      </c>
      <c r="I20" s="17">
        <f>VLOOKUP(H20,Szorzótábla!$A$1:$B$12,2,FALSE)</f>
        <v>365</v>
      </c>
      <c r="J20" s="18">
        <f t="shared" si="0"/>
        <v>0</v>
      </c>
      <c r="K20" s="5">
        <f>VLOOKUP($A20,gyakoriságok!$A$1:$F$39,2,FALSE)</f>
        <v>0</v>
      </c>
      <c r="L20" s="5">
        <f>VLOOKUP($A20,gyakoriságok!$A$1:$F$39,3,FALSE)</f>
        <v>0</v>
      </c>
      <c r="M20" s="5">
        <f>VLOOKUP($A20,gyakoriságok!$A$1:$F$39,4,FALSE)</f>
        <v>0</v>
      </c>
      <c r="N20" s="5">
        <f>VLOOKUP($A20,gyakoriságok!$A$1:$F$39,5,FALSE)</f>
        <v>0</v>
      </c>
      <c r="O20" s="11" t="str">
        <f>VLOOKUP($A20,gyakoriságok!$A$1:$F$39,6,FALSE)</f>
        <v>XXXXXXX</v>
      </c>
      <c r="P20" s="19">
        <f t="shared" si="1"/>
        <v>0</v>
      </c>
    </row>
    <row r="21" spans="1:16" ht="28.8" x14ac:dyDescent="0.3">
      <c r="A21" s="17" t="s">
        <v>78</v>
      </c>
      <c r="B21" s="17">
        <v>0</v>
      </c>
      <c r="C21" s="17">
        <v>0</v>
      </c>
      <c r="D21" s="17">
        <v>0</v>
      </c>
      <c r="E21" s="17">
        <v>0</v>
      </c>
      <c r="F21" s="17"/>
      <c r="G21" s="17"/>
      <c r="H21" s="17" t="s">
        <v>25</v>
      </c>
      <c r="I21" s="17">
        <f>VLOOKUP(H21,Szorzótábla!$A$1:$B$12,2,FALSE)</f>
        <v>1300</v>
      </c>
      <c r="J21" s="18">
        <f t="shared" si="0"/>
        <v>0</v>
      </c>
      <c r="K21" s="5">
        <f>VLOOKUP($A21,gyakoriságok!$A$1:$F$39,2,FALSE)</f>
        <v>0</v>
      </c>
      <c r="L21" s="11" t="str">
        <f>VLOOKUP($A21,gyakoriságok!$A$1:$F$39,3,FALSE)</f>
        <v>XXXXXXX</v>
      </c>
      <c r="M21" s="11" t="str">
        <f>VLOOKUP($A21,gyakoriságok!$A$1:$F$39,4,FALSE)</f>
        <v>XXXXXXX</v>
      </c>
      <c r="N21" s="11" t="str">
        <f>VLOOKUP($A21,gyakoriságok!$A$1:$F$39,5,FALSE)</f>
        <v>XXXXXXX</v>
      </c>
      <c r="O21" s="11" t="str">
        <f>VLOOKUP($A21,gyakoriságok!$A$1:$F$39,6,FALSE)</f>
        <v>XXXXXXX</v>
      </c>
      <c r="P21" s="19">
        <f t="shared" si="1"/>
        <v>0</v>
      </c>
    </row>
    <row r="22" spans="1:16" x14ac:dyDescent="0.3">
      <c r="A22" s="17" t="s">
        <v>45</v>
      </c>
      <c r="B22" s="17">
        <v>0</v>
      </c>
      <c r="C22" s="17">
        <v>0</v>
      </c>
      <c r="D22" s="17">
        <v>0</v>
      </c>
      <c r="E22" s="17">
        <v>0</v>
      </c>
      <c r="F22" s="17"/>
      <c r="G22" s="17"/>
      <c r="H22" s="17" t="s">
        <v>15</v>
      </c>
      <c r="I22" s="17">
        <f>VLOOKUP(H22,Szorzótábla!$A$1:$B$12,2,FALSE)</f>
        <v>365</v>
      </c>
      <c r="J22" s="18">
        <f t="shared" si="0"/>
        <v>0</v>
      </c>
      <c r="K22" s="5">
        <f>VLOOKUP($A22,gyakoriságok!$A$1:$F$39,2,FALSE)</f>
        <v>0</v>
      </c>
      <c r="L22" s="5">
        <f>VLOOKUP($A22,gyakoriságok!$A$1:$F$39,3,FALSE)</f>
        <v>0</v>
      </c>
      <c r="M22" s="5">
        <f>VLOOKUP($A22,gyakoriságok!$A$1:$F$39,4,FALSE)</f>
        <v>0</v>
      </c>
      <c r="N22" s="5">
        <f>VLOOKUP($A22,gyakoriságok!$A$1:$F$39,5,FALSE)</f>
        <v>0</v>
      </c>
      <c r="O22" s="5">
        <f>VLOOKUP($A22,gyakoriságok!$A$1:$F$39,6,FALSE)</f>
        <v>0</v>
      </c>
      <c r="P22" s="19">
        <f t="shared" si="1"/>
        <v>0</v>
      </c>
    </row>
    <row r="23" spans="1:16" x14ac:dyDescent="0.3">
      <c r="A23" s="17" t="s">
        <v>46</v>
      </c>
      <c r="B23" s="17">
        <v>0</v>
      </c>
      <c r="C23" s="17">
        <v>0</v>
      </c>
      <c r="D23" s="17">
        <v>14</v>
      </c>
      <c r="E23" s="17">
        <v>38</v>
      </c>
      <c r="F23" s="17"/>
      <c r="G23" s="17"/>
      <c r="H23" s="17" t="s">
        <v>15</v>
      </c>
      <c r="I23" s="17">
        <f>VLOOKUP(H23,Szorzótábla!$A$1:$B$12,2,FALSE)</f>
        <v>365</v>
      </c>
      <c r="J23" s="18">
        <f t="shared" si="0"/>
        <v>18980</v>
      </c>
      <c r="K23" s="5">
        <f>VLOOKUP($A23,gyakoriságok!$A$1:$F$39,2,FALSE)</f>
        <v>0</v>
      </c>
      <c r="L23" s="5">
        <f>VLOOKUP($A23,gyakoriságok!$A$1:$F$39,3,FALSE)</f>
        <v>0</v>
      </c>
      <c r="M23" s="5">
        <f>VLOOKUP($A23,gyakoriságok!$A$1:$F$39,4,FALSE)</f>
        <v>0</v>
      </c>
      <c r="N23" s="5">
        <f>VLOOKUP($A23,gyakoriságok!$A$1:$F$39,5,FALSE)</f>
        <v>0</v>
      </c>
      <c r="O23" s="5">
        <f>VLOOKUP($A23,gyakoriságok!$A$1:$F$39,6,FALSE)</f>
        <v>0</v>
      </c>
      <c r="P23" s="19">
        <f t="shared" si="1"/>
        <v>0</v>
      </c>
    </row>
    <row r="24" spans="1:16" x14ac:dyDescent="0.3">
      <c r="A24" s="17" t="s">
        <v>47</v>
      </c>
      <c r="B24" s="17">
        <v>0</v>
      </c>
      <c r="C24" s="17">
        <v>0</v>
      </c>
      <c r="D24" s="17">
        <v>0</v>
      </c>
      <c r="E24" s="17">
        <v>0</v>
      </c>
      <c r="F24" s="17"/>
      <c r="G24" s="17"/>
      <c r="H24" s="17" t="s">
        <v>15</v>
      </c>
      <c r="I24" s="17">
        <f>VLOOKUP(H24,Szorzótábla!$A$1:$B$12,2,FALSE)</f>
        <v>365</v>
      </c>
      <c r="J24" s="18">
        <f t="shared" si="0"/>
        <v>0</v>
      </c>
      <c r="K24" s="5">
        <f>VLOOKUP($A24,gyakoriságok!$A$1:$F$39,2,FALSE)</f>
        <v>0</v>
      </c>
      <c r="L24" s="5">
        <f>VLOOKUP($A24,gyakoriságok!$A$1:$F$39,3,FALSE)</f>
        <v>0</v>
      </c>
      <c r="M24" s="5">
        <f>VLOOKUP($A24,gyakoriságok!$A$1:$F$39,4,FALSE)</f>
        <v>0</v>
      </c>
      <c r="N24" s="5">
        <f>VLOOKUP($A24,gyakoriságok!$A$1:$F$39,5,FALSE)</f>
        <v>0</v>
      </c>
      <c r="O24" s="5">
        <f>VLOOKUP($A24,gyakoriságok!$A$1:$F$39,6,FALSE)</f>
        <v>0</v>
      </c>
      <c r="P24" s="19">
        <f t="shared" si="1"/>
        <v>0</v>
      </c>
    </row>
    <row r="25" spans="1:16" x14ac:dyDescent="0.3">
      <c r="A25" s="17" t="s">
        <v>48</v>
      </c>
      <c r="B25" s="17">
        <v>0</v>
      </c>
      <c r="C25" s="17">
        <v>0</v>
      </c>
      <c r="D25" s="17">
        <v>0</v>
      </c>
      <c r="E25" s="17">
        <v>0</v>
      </c>
      <c r="F25" s="17"/>
      <c r="G25" s="17"/>
      <c r="H25" s="17" t="s">
        <v>16</v>
      </c>
      <c r="I25" s="17">
        <f>VLOOKUP(H25,Szorzótábla!$A$1:$B$12,2,FALSE)</f>
        <v>260</v>
      </c>
      <c r="J25" s="18">
        <f t="shared" si="0"/>
        <v>0</v>
      </c>
      <c r="K25" s="5">
        <f>VLOOKUP($A25,gyakoriságok!$A$1:$F$39,2,FALSE)</f>
        <v>0</v>
      </c>
      <c r="L25" s="5">
        <f>VLOOKUP($A25,gyakoriságok!$A$1:$F$39,3,FALSE)</f>
        <v>0</v>
      </c>
      <c r="M25" s="5">
        <f>VLOOKUP($A25,gyakoriságok!$A$1:$F$39,4,FALSE)</f>
        <v>0</v>
      </c>
      <c r="N25" s="5">
        <f>VLOOKUP($A25,gyakoriságok!$A$1:$F$39,5,FALSE)</f>
        <v>0</v>
      </c>
      <c r="O25" s="5">
        <f>VLOOKUP($A25,gyakoriságok!$A$1:$F$39,6,FALSE)</f>
        <v>0</v>
      </c>
      <c r="P25" s="19">
        <f t="shared" si="1"/>
        <v>0</v>
      </c>
    </row>
    <row r="26" spans="1:16" x14ac:dyDescent="0.3">
      <c r="A26" s="17" t="s">
        <v>49</v>
      </c>
      <c r="B26" s="17">
        <v>0</v>
      </c>
      <c r="C26" s="17">
        <v>0</v>
      </c>
      <c r="D26" s="17">
        <v>0</v>
      </c>
      <c r="E26" s="17">
        <v>0</v>
      </c>
      <c r="F26" s="17"/>
      <c r="G26" s="17"/>
      <c r="H26" s="17" t="s">
        <v>15</v>
      </c>
      <c r="I26" s="17">
        <f>VLOOKUP(H26,Szorzótábla!$A$1:$B$12,2,FALSE)</f>
        <v>365</v>
      </c>
      <c r="J26" s="18">
        <f t="shared" si="0"/>
        <v>0</v>
      </c>
      <c r="K26" s="5">
        <f>VLOOKUP($A26,gyakoriságok!$A$1:$F$39,2,FALSE)</f>
        <v>0</v>
      </c>
      <c r="L26" s="5">
        <f>VLOOKUP($A26,gyakoriságok!$A$1:$F$39,3,FALSE)</f>
        <v>0</v>
      </c>
      <c r="M26" s="5">
        <f>VLOOKUP($A26,gyakoriságok!$A$1:$F$39,4,FALSE)</f>
        <v>0</v>
      </c>
      <c r="N26" s="5">
        <f>VLOOKUP($A26,gyakoriságok!$A$1:$F$39,5,FALSE)</f>
        <v>0</v>
      </c>
      <c r="O26" s="5">
        <f>VLOOKUP($A26,gyakoriságok!$A$1:$F$39,6,FALSE)</f>
        <v>0</v>
      </c>
      <c r="P26" s="19">
        <f t="shared" si="1"/>
        <v>0</v>
      </c>
    </row>
    <row r="27" spans="1:16" x14ac:dyDescent="0.3">
      <c r="A27" s="17" t="s">
        <v>50</v>
      </c>
      <c r="B27" s="17">
        <v>0</v>
      </c>
      <c r="C27" s="17">
        <v>61</v>
      </c>
      <c r="D27" s="17">
        <v>33</v>
      </c>
      <c r="E27" s="17">
        <v>300</v>
      </c>
      <c r="F27" s="17"/>
      <c r="G27" s="17"/>
      <c r="H27" s="17" t="s">
        <v>66</v>
      </c>
      <c r="I27" s="17">
        <f>VLOOKUP(H27,Szorzótábla!$A$1:$B$12,2,FALSE)</f>
        <v>312</v>
      </c>
      <c r="J27" s="18">
        <f t="shared" si="0"/>
        <v>122928</v>
      </c>
      <c r="K27" s="5">
        <f>VLOOKUP($A27,gyakoriságok!$A$1:$F$39,2,FALSE)</f>
        <v>0</v>
      </c>
      <c r="L27" s="11" t="str">
        <f>VLOOKUP($A27,gyakoriságok!$A$1:$F$39,3,FALSE)</f>
        <v>XXXXXXX</v>
      </c>
      <c r="M27" s="11" t="str">
        <f>VLOOKUP($A27,gyakoriságok!$A$1:$F$39,4,FALSE)</f>
        <v>XXXXXXX</v>
      </c>
      <c r="N27" s="11" t="str">
        <f>VLOOKUP($A27,gyakoriságok!$A$1:$F$39,5,FALSE)</f>
        <v>XXXXXXX</v>
      </c>
      <c r="O27" s="11" t="str">
        <f>VLOOKUP($A27,gyakoriságok!$A$1:$F$39,6,FALSE)</f>
        <v>XXXXXXX</v>
      </c>
      <c r="P27" s="19">
        <f t="shared" si="1"/>
        <v>0</v>
      </c>
    </row>
    <row r="28" spans="1:16" ht="28.8" x14ac:dyDescent="0.3">
      <c r="A28" s="17" t="s">
        <v>51</v>
      </c>
      <c r="B28" s="17">
        <v>0</v>
      </c>
      <c r="C28" s="17">
        <v>0</v>
      </c>
      <c r="D28" s="17">
        <v>0</v>
      </c>
      <c r="E28" s="17">
        <v>0</v>
      </c>
      <c r="F28" s="17"/>
      <c r="G28" s="17"/>
      <c r="H28" s="17" t="s">
        <v>15</v>
      </c>
      <c r="I28" s="17">
        <f>VLOOKUP(H28,Szorzótábla!$A$1:$B$12,2,FALSE)</f>
        <v>365</v>
      </c>
      <c r="J28" s="18">
        <f t="shared" si="0"/>
        <v>0</v>
      </c>
      <c r="K28" s="5">
        <f>VLOOKUP($A28,gyakoriságok!$A$1:$F$39,2,FALSE)</f>
        <v>0</v>
      </c>
      <c r="L28" s="5">
        <f>VLOOKUP($A28,gyakoriságok!$A$1:$F$39,3,FALSE)</f>
        <v>0</v>
      </c>
      <c r="M28" s="5">
        <f>VLOOKUP($A28,gyakoriságok!$A$1:$F$39,4,FALSE)</f>
        <v>0</v>
      </c>
      <c r="N28" s="5">
        <f>VLOOKUP($A28,gyakoriságok!$A$1:$F$39,5,FALSE)</f>
        <v>0</v>
      </c>
      <c r="O28" s="5">
        <f>VLOOKUP($A28,gyakoriságok!$A$1:$F$39,6,FALSE)</f>
        <v>0</v>
      </c>
      <c r="P28" s="19">
        <f t="shared" si="1"/>
        <v>0</v>
      </c>
    </row>
    <row r="29" spans="1:16" x14ac:dyDescent="0.3">
      <c r="A29" s="17" t="s">
        <v>52</v>
      </c>
      <c r="B29" s="17">
        <v>0</v>
      </c>
      <c r="C29" s="17">
        <v>0</v>
      </c>
      <c r="D29" s="17">
        <v>0</v>
      </c>
      <c r="E29" s="17">
        <v>0</v>
      </c>
      <c r="F29" s="17"/>
      <c r="G29" s="17"/>
      <c r="H29" s="17" t="s">
        <v>16</v>
      </c>
      <c r="I29" s="17">
        <f>VLOOKUP(H29,Szorzótábla!$A$1:$B$12,2,FALSE)</f>
        <v>260</v>
      </c>
      <c r="J29" s="18">
        <f t="shared" si="0"/>
        <v>0</v>
      </c>
      <c r="K29" s="5">
        <f>VLOOKUP($A29,gyakoriságok!$A$1:$F$39,2,FALSE)</f>
        <v>0</v>
      </c>
      <c r="L29" s="5">
        <f>VLOOKUP($A29,gyakoriságok!$A$1:$F$39,3,FALSE)</f>
        <v>0</v>
      </c>
      <c r="M29" s="5">
        <f>VLOOKUP($A29,gyakoriságok!$A$1:$F$39,4,FALSE)</f>
        <v>0</v>
      </c>
      <c r="N29" s="5">
        <f>VLOOKUP($A29,gyakoriságok!$A$1:$F$39,5,FALSE)</f>
        <v>0</v>
      </c>
      <c r="O29" s="5">
        <f>VLOOKUP($A29,gyakoriságok!$A$1:$F$39,6,FALSE)</f>
        <v>0</v>
      </c>
      <c r="P29" s="19">
        <f t="shared" si="1"/>
        <v>0</v>
      </c>
    </row>
    <row r="30" spans="1:16" x14ac:dyDescent="0.3">
      <c r="A30" s="17" t="s">
        <v>53</v>
      </c>
      <c r="B30" s="17">
        <v>0</v>
      </c>
      <c r="C30" s="17">
        <v>0</v>
      </c>
      <c r="D30" s="17">
        <v>0</v>
      </c>
      <c r="E30" s="17">
        <v>0</v>
      </c>
      <c r="F30" s="17"/>
      <c r="G30" s="17"/>
      <c r="H30" s="17" t="s">
        <v>15</v>
      </c>
      <c r="I30" s="17">
        <f>VLOOKUP(H30,Szorzótábla!$A$1:$B$12,2,FALSE)</f>
        <v>365</v>
      </c>
      <c r="J30" s="18">
        <f t="shared" si="0"/>
        <v>0</v>
      </c>
      <c r="K30" s="5">
        <f>VLOOKUP($A30,gyakoriságok!$A$1:$F$39,2,FALSE)</f>
        <v>0</v>
      </c>
      <c r="L30" s="11" t="str">
        <f>VLOOKUP($A30,gyakoriságok!$A$1:$F$39,3,FALSE)</f>
        <v>XXXXXXX</v>
      </c>
      <c r="M30" s="11" t="str">
        <f>VLOOKUP($A30,gyakoriságok!$A$1:$F$39,4,FALSE)</f>
        <v>XXXXXXX</v>
      </c>
      <c r="N30" s="11" t="str">
        <f>VLOOKUP($A30,gyakoriságok!$A$1:$F$39,5,FALSE)</f>
        <v>XXXXXXX</v>
      </c>
      <c r="O30" s="11" t="str">
        <f>VLOOKUP($A30,gyakoriságok!$A$1:$F$39,6,FALSE)</f>
        <v>XXXXXXX</v>
      </c>
      <c r="P30" s="19">
        <f t="shared" si="1"/>
        <v>0</v>
      </c>
    </row>
    <row r="31" spans="1:16" x14ac:dyDescent="0.3">
      <c r="A31" s="20" t="s">
        <v>54</v>
      </c>
      <c r="B31" s="20">
        <v>500</v>
      </c>
      <c r="C31" s="20">
        <v>0</v>
      </c>
      <c r="D31" s="20">
        <v>50</v>
      </c>
      <c r="E31" s="20">
        <v>50</v>
      </c>
      <c r="F31" s="20"/>
      <c r="G31" s="20"/>
      <c r="H31" s="17" t="s">
        <v>20</v>
      </c>
      <c r="I31" s="17">
        <f>VLOOKUP(H31,Szorzótábla!$A$1:$B$12,2,FALSE)</f>
        <v>2</v>
      </c>
      <c r="J31" s="18">
        <f t="shared" si="0"/>
        <v>1200</v>
      </c>
      <c r="K31" s="5">
        <f>VLOOKUP($A31,gyakoriságok!$A$1:$F$39,2,FALSE)</f>
        <v>0</v>
      </c>
      <c r="L31" s="11" t="str">
        <f>VLOOKUP($A31,gyakoriságok!$A$1:$F$39,3,FALSE)</f>
        <v>XXXXXXX</v>
      </c>
      <c r="M31" s="11" t="str">
        <f>VLOOKUP($A31,gyakoriságok!$A$1:$F$39,4,FALSE)</f>
        <v>XXXXXXX</v>
      </c>
      <c r="N31" s="11" t="str">
        <f>VLOOKUP($A31,gyakoriságok!$A$1:$F$39,5,FALSE)</f>
        <v>XXXXXXX</v>
      </c>
      <c r="O31" s="11" t="str">
        <f>VLOOKUP($A31,gyakoriságok!$A$1:$F$39,6,FALSE)</f>
        <v>XXXXXXX</v>
      </c>
      <c r="P31" s="19">
        <f t="shared" si="1"/>
        <v>0</v>
      </c>
    </row>
    <row r="32" spans="1:16" ht="28.8" x14ac:dyDescent="0.3">
      <c r="A32" s="20" t="s">
        <v>55</v>
      </c>
      <c r="B32" s="20">
        <v>100</v>
      </c>
      <c r="C32" s="20">
        <v>0</v>
      </c>
      <c r="D32" s="20">
        <v>0</v>
      </c>
      <c r="E32" s="20">
        <v>0</v>
      </c>
      <c r="F32" s="20"/>
      <c r="G32" s="20"/>
      <c r="H32" s="17" t="s">
        <v>22</v>
      </c>
      <c r="I32" s="17">
        <f>VLOOKUP(H32,Szorzótábla!$A$1:$B$12,2,FALSE)</f>
        <v>1</v>
      </c>
      <c r="J32" s="18">
        <f t="shared" si="0"/>
        <v>100</v>
      </c>
      <c r="K32" s="5">
        <f>VLOOKUP($A32,gyakoriságok!$A$1:$F$39,2,FALSE)</f>
        <v>0</v>
      </c>
      <c r="L32" s="11" t="str">
        <f>VLOOKUP($A32,gyakoriságok!$A$1:$F$39,3,FALSE)</f>
        <v>XXXXXXX</v>
      </c>
      <c r="M32" s="11" t="str">
        <f>VLOOKUP($A32,gyakoriságok!$A$1:$F$39,4,FALSE)</f>
        <v>XXXXXXX</v>
      </c>
      <c r="N32" s="11" t="str">
        <f>VLOOKUP($A32,gyakoriságok!$A$1:$F$39,5,FALSE)</f>
        <v>XXXXXXX</v>
      </c>
      <c r="O32" s="11" t="str">
        <f>VLOOKUP($A32,gyakoriságok!$A$1:$F$39,6,FALSE)</f>
        <v>XXXXXXX</v>
      </c>
      <c r="P32" s="19">
        <f t="shared" si="1"/>
        <v>0</v>
      </c>
    </row>
    <row r="33" spans="1:16" x14ac:dyDescent="0.3">
      <c r="A33" s="20" t="s">
        <v>56</v>
      </c>
      <c r="B33" s="20">
        <v>0</v>
      </c>
      <c r="C33" s="20">
        <v>0</v>
      </c>
      <c r="D33" s="20">
        <v>0</v>
      </c>
      <c r="E33" s="20">
        <v>0</v>
      </c>
      <c r="F33" s="20"/>
      <c r="G33" s="20"/>
      <c r="H33" s="17" t="s">
        <v>15</v>
      </c>
      <c r="I33" s="17">
        <f>VLOOKUP(H33,Szorzótábla!$A$1:$B$12,2,FALSE)</f>
        <v>365</v>
      </c>
      <c r="J33" s="18">
        <f t="shared" si="0"/>
        <v>0</v>
      </c>
      <c r="K33" s="5">
        <f>VLOOKUP($A33,gyakoriságok!$A$1:$F$39,2,FALSE)</f>
        <v>0</v>
      </c>
      <c r="L33" s="11" t="str">
        <f>VLOOKUP($A33,gyakoriságok!$A$1:$F$39,3,FALSE)</f>
        <v>XXXXXXX</v>
      </c>
      <c r="M33" s="11" t="str">
        <f>VLOOKUP($A33,gyakoriságok!$A$1:$F$39,4,FALSE)</f>
        <v>XXXXXXX</v>
      </c>
      <c r="N33" s="11" t="str">
        <f>VLOOKUP($A33,gyakoriságok!$A$1:$F$39,5,FALSE)</f>
        <v>XXXXXXX</v>
      </c>
      <c r="O33" s="11" t="str">
        <f>VLOOKUP($A33,gyakoriságok!$A$1:$F$39,6,FALSE)</f>
        <v>XXXXXXX</v>
      </c>
      <c r="P33" s="19">
        <f t="shared" si="1"/>
        <v>0</v>
      </c>
    </row>
    <row r="34" spans="1:16" x14ac:dyDescent="0.3">
      <c r="A34" s="20" t="s">
        <v>57</v>
      </c>
      <c r="B34" s="20">
        <v>2000</v>
      </c>
      <c r="C34" s="20">
        <v>100</v>
      </c>
      <c r="D34" s="20">
        <v>1000</v>
      </c>
      <c r="E34" s="20">
        <v>0</v>
      </c>
      <c r="F34" s="20"/>
      <c r="G34" s="20"/>
      <c r="H34" s="17" t="s">
        <v>22</v>
      </c>
      <c r="I34" s="17">
        <f>VLOOKUP(H34,Szorzótábla!$A$1:$B$12,2,FALSE)</f>
        <v>1</v>
      </c>
      <c r="J34" s="18">
        <f t="shared" si="0"/>
        <v>3100</v>
      </c>
      <c r="K34" s="5">
        <f>VLOOKUP($A34,gyakoriságok!$A$1:$F$39,2,FALSE)</f>
        <v>0</v>
      </c>
      <c r="L34" s="11" t="str">
        <f>VLOOKUP($A34,gyakoriságok!$A$1:$F$39,3,FALSE)</f>
        <v>XXXXXXX</v>
      </c>
      <c r="M34" s="11" t="str">
        <f>VLOOKUP($A34,gyakoriságok!$A$1:$F$39,4,FALSE)</f>
        <v>XXXXXXX</v>
      </c>
      <c r="N34" s="11" t="str">
        <f>VLOOKUP($A34,gyakoriságok!$A$1:$F$39,5,FALSE)</f>
        <v>XXXXXXX</v>
      </c>
      <c r="O34" s="11" t="str">
        <f>VLOOKUP($A34,gyakoriságok!$A$1:$F$39,6,FALSE)</f>
        <v>XXXXXXX</v>
      </c>
      <c r="P34" s="19">
        <f t="shared" si="1"/>
        <v>0</v>
      </c>
    </row>
    <row r="35" spans="1:16" x14ac:dyDescent="0.3">
      <c r="A35" s="20" t="s">
        <v>64</v>
      </c>
      <c r="B35" s="20">
        <v>0</v>
      </c>
      <c r="C35" s="20">
        <v>0</v>
      </c>
      <c r="D35" s="20">
        <v>0</v>
      </c>
      <c r="E35" s="20">
        <v>0</v>
      </c>
      <c r="F35" s="20"/>
      <c r="G35" s="20"/>
      <c r="H35" s="17" t="s">
        <v>18</v>
      </c>
      <c r="I35" s="17">
        <f>VLOOKUP(H35,Szorzótábla!$A$1:$B$12,2,FALSE)</f>
        <v>12</v>
      </c>
      <c r="J35" s="18">
        <f t="shared" si="0"/>
        <v>0</v>
      </c>
      <c r="K35" s="5">
        <f>VLOOKUP($A35,gyakoriságok!$A$1:$F$39,2,FALSE)</f>
        <v>0</v>
      </c>
      <c r="L35" s="11" t="str">
        <f>VLOOKUP($A35,gyakoriságok!$A$1:$F$39,3,FALSE)</f>
        <v>XXXXXXX</v>
      </c>
      <c r="M35" s="11" t="str">
        <f>VLOOKUP($A35,gyakoriságok!$A$1:$F$39,4,FALSE)</f>
        <v>XXXXXXX</v>
      </c>
      <c r="N35" s="11" t="str">
        <f>VLOOKUP($A35,gyakoriságok!$A$1:$F$39,5,FALSE)</f>
        <v>XXXXXXX</v>
      </c>
      <c r="O35" s="11" t="str">
        <f>VLOOKUP($A35,gyakoriságok!$A$1:$F$39,6,FALSE)</f>
        <v>XXXXXXX</v>
      </c>
      <c r="P35" s="19">
        <f t="shared" si="1"/>
        <v>0</v>
      </c>
    </row>
    <row r="36" spans="1:16" x14ac:dyDescent="0.3">
      <c r="A36" s="20" t="s">
        <v>58</v>
      </c>
      <c r="B36" s="20">
        <v>181</v>
      </c>
      <c r="C36" s="20">
        <v>30</v>
      </c>
      <c r="D36" s="20">
        <v>32</v>
      </c>
      <c r="E36" s="20">
        <v>475</v>
      </c>
      <c r="F36" s="20"/>
      <c r="G36" s="20"/>
      <c r="H36" s="17" t="s">
        <v>18</v>
      </c>
      <c r="I36" s="17">
        <f>VLOOKUP(H36,Szorzótábla!$A$1:$B$12,2,FALSE)</f>
        <v>12</v>
      </c>
      <c r="J36" s="18">
        <f t="shared" si="0"/>
        <v>8616</v>
      </c>
      <c r="K36" s="5">
        <f>VLOOKUP($A36,gyakoriságok!$A$1:$F$39,2,FALSE)</f>
        <v>0</v>
      </c>
      <c r="L36" s="11" t="str">
        <f>VLOOKUP($A36,gyakoriságok!$A$1:$F$39,3,FALSE)</f>
        <v>XXXXXXX</v>
      </c>
      <c r="M36" s="11" t="str">
        <f>VLOOKUP($A36,gyakoriságok!$A$1:$F$39,4,FALSE)</f>
        <v>XXXXXXX</v>
      </c>
      <c r="N36" s="11" t="str">
        <f>VLOOKUP($A36,gyakoriságok!$A$1:$F$39,5,FALSE)</f>
        <v>XXXXXXX</v>
      </c>
      <c r="O36" s="11" t="str">
        <f>VLOOKUP($A36,gyakoriságok!$A$1:$F$39,6,FALSE)</f>
        <v>XXXXXXX</v>
      </c>
      <c r="P36" s="19">
        <f t="shared" si="1"/>
        <v>0</v>
      </c>
    </row>
    <row r="37" spans="1:16" ht="28.8" x14ac:dyDescent="0.3">
      <c r="A37" s="20" t="s">
        <v>59</v>
      </c>
      <c r="B37" s="20">
        <v>181</v>
      </c>
      <c r="C37" s="20">
        <v>30</v>
      </c>
      <c r="D37" s="20">
        <v>32</v>
      </c>
      <c r="E37" s="20">
        <v>475</v>
      </c>
      <c r="F37" s="20"/>
      <c r="G37" s="20"/>
      <c r="H37" s="17" t="s">
        <v>18</v>
      </c>
      <c r="I37" s="17">
        <f>VLOOKUP(H37,Szorzótábla!$A$1:$B$12,2,FALSE)</f>
        <v>12</v>
      </c>
      <c r="J37" s="18">
        <f t="shared" si="0"/>
        <v>8616</v>
      </c>
      <c r="K37" s="5">
        <f>VLOOKUP($A37,gyakoriságok!$A$1:$F$39,2,FALSE)</f>
        <v>0</v>
      </c>
      <c r="L37" s="11" t="str">
        <f>VLOOKUP($A37,gyakoriságok!$A$1:$F$39,3,FALSE)</f>
        <v>XXXXXXX</v>
      </c>
      <c r="M37" s="11" t="str">
        <f>VLOOKUP($A37,gyakoriságok!$A$1:$F$39,4,FALSE)</f>
        <v>XXXXXXX</v>
      </c>
      <c r="N37" s="11" t="str">
        <f>VLOOKUP($A37,gyakoriságok!$A$1:$F$39,5,FALSE)</f>
        <v>XXXXXXX</v>
      </c>
      <c r="O37" s="11" t="str">
        <f>VLOOKUP($A37,gyakoriságok!$A$1:$F$39,6,FALSE)</f>
        <v>XXXXXXX</v>
      </c>
      <c r="P37" s="19">
        <f t="shared" si="1"/>
        <v>0</v>
      </c>
    </row>
    <row r="38" spans="1:16" ht="28.8" x14ac:dyDescent="0.3">
      <c r="A38" s="20" t="s">
        <v>60</v>
      </c>
      <c r="B38" s="20">
        <v>181</v>
      </c>
      <c r="C38" s="20">
        <v>30</v>
      </c>
      <c r="D38" s="20">
        <v>32</v>
      </c>
      <c r="E38" s="20">
        <v>475</v>
      </c>
      <c r="F38" s="20"/>
      <c r="G38" s="20"/>
      <c r="H38" s="17" t="s">
        <v>18</v>
      </c>
      <c r="I38" s="17">
        <f>VLOOKUP(H38,Szorzótábla!$A$1:$B$12,2,FALSE)</f>
        <v>12</v>
      </c>
      <c r="J38" s="18">
        <f t="shared" si="0"/>
        <v>8616</v>
      </c>
      <c r="K38" s="5">
        <f>VLOOKUP($A38,gyakoriságok!$A$1:$F$39,2,FALSE)</f>
        <v>0</v>
      </c>
      <c r="L38" s="11" t="str">
        <f>VLOOKUP($A38,gyakoriságok!$A$1:$F$39,3,FALSE)</f>
        <v>XXXXXXX</v>
      </c>
      <c r="M38" s="11" t="str">
        <f>VLOOKUP($A38,gyakoriságok!$A$1:$F$39,4,FALSE)</f>
        <v>XXXXXXX</v>
      </c>
      <c r="N38" s="11" t="str">
        <f>VLOOKUP($A38,gyakoriságok!$A$1:$F$39,5,FALSE)</f>
        <v>XXXXXXX</v>
      </c>
      <c r="O38" s="11" t="str">
        <f>VLOOKUP($A38,gyakoriságok!$A$1:$F$39,6,FALSE)</f>
        <v>XXXXXXX</v>
      </c>
      <c r="P38" s="19">
        <f t="shared" si="1"/>
        <v>0</v>
      </c>
    </row>
    <row r="39" spans="1:16" x14ac:dyDescent="0.3">
      <c r="A39" s="20" t="s">
        <v>61</v>
      </c>
      <c r="B39" s="20">
        <v>8</v>
      </c>
      <c r="C39" s="20">
        <v>1</v>
      </c>
      <c r="D39" s="20">
        <v>1</v>
      </c>
      <c r="E39" s="20">
        <v>8</v>
      </c>
      <c r="F39" s="20"/>
      <c r="G39" s="20"/>
      <c r="H39" s="17" t="s">
        <v>66</v>
      </c>
      <c r="I39" s="17">
        <f>VLOOKUP(H39,Szorzótábla!$A$1:$B$12,2,FALSE)</f>
        <v>312</v>
      </c>
      <c r="J39" s="18">
        <f t="shared" si="0"/>
        <v>5616</v>
      </c>
      <c r="K39" s="5">
        <f>VLOOKUP($A39,gyakoriságok!$A$1:$F$39,2,FALSE)</f>
        <v>0</v>
      </c>
      <c r="L39" s="11" t="str">
        <f>VLOOKUP($A39,gyakoriságok!$A$1:$F$39,3,FALSE)</f>
        <v>XXXXXXX</v>
      </c>
      <c r="M39" s="11" t="str">
        <f>VLOOKUP($A39,gyakoriságok!$A$1:$F$39,4,FALSE)</f>
        <v>XXXXXXX</v>
      </c>
      <c r="N39" s="11" t="str">
        <f>VLOOKUP($A39,gyakoriságok!$A$1:$F$39,5,FALSE)</f>
        <v>XXXXXXX</v>
      </c>
      <c r="O39" s="11" t="str">
        <f>VLOOKUP($A39,gyakoriságok!$A$1:$F$39,6,FALSE)</f>
        <v>XXXXXXX</v>
      </c>
      <c r="P39" s="19">
        <f t="shared" si="1"/>
        <v>0</v>
      </c>
    </row>
    <row r="40" spans="1:16" x14ac:dyDescent="0.3">
      <c r="A40" s="20" t="s">
        <v>62</v>
      </c>
      <c r="B40" s="20"/>
      <c r="C40" s="20">
        <v>0</v>
      </c>
      <c r="D40" s="20"/>
      <c r="E40" s="20"/>
      <c r="F40" s="20"/>
      <c r="G40" s="20"/>
      <c r="H40" s="17" t="s">
        <v>17</v>
      </c>
      <c r="I40" s="17">
        <f>VLOOKUP(H40,Szorzótábla!$A$1:$B$12,2,FALSE)</f>
        <v>52</v>
      </c>
      <c r="J40" s="18">
        <f t="shared" si="0"/>
        <v>0</v>
      </c>
      <c r="K40" s="5">
        <f>VLOOKUP($A40,gyakoriságok!$A$1:$F$39,2,FALSE)</f>
        <v>0</v>
      </c>
      <c r="L40" s="11" t="str">
        <f>VLOOKUP($A40,gyakoriságok!$A$1:$F$39,3,FALSE)</f>
        <v>XXXXXXX</v>
      </c>
      <c r="M40" s="11" t="str">
        <f>VLOOKUP($A40,gyakoriságok!$A$1:$F$39,4,FALSE)</f>
        <v>XXXXXXX</v>
      </c>
      <c r="N40" s="11" t="str">
        <f>VLOOKUP($A40,gyakoriságok!$A$1:$F$39,5,FALSE)</f>
        <v>XXXXXXX</v>
      </c>
      <c r="O40" s="11" t="str">
        <f>VLOOKUP($A40,gyakoriságok!$A$1:$F$39,6,FALSE)</f>
        <v>XXXXXXX</v>
      </c>
      <c r="P40" s="19">
        <f t="shared" si="1"/>
        <v>0</v>
      </c>
    </row>
    <row r="41" spans="1:16" x14ac:dyDescent="0.3">
      <c r="A41" s="17" t="s">
        <v>10</v>
      </c>
      <c r="B41" s="17">
        <f>SUM(B3:B30)-B20-B21</f>
        <v>13209</v>
      </c>
      <c r="C41" s="17">
        <f t="shared" ref="C41:E41" si="2">SUM(C3:C30)-C20-C21</f>
        <v>3348</v>
      </c>
      <c r="D41" s="17">
        <f t="shared" si="2"/>
        <v>3105</v>
      </c>
      <c r="E41" s="17">
        <f t="shared" si="2"/>
        <v>8854</v>
      </c>
      <c r="F41" s="17"/>
      <c r="G41" s="17"/>
      <c r="H41" s="17"/>
      <c r="I41" s="17"/>
      <c r="J41" s="18">
        <f>SUM(J3:J40)-J20-J21</f>
        <v>8497185</v>
      </c>
      <c r="K41" s="11" t="s">
        <v>10</v>
      </c>
      <c r="L41" s="11"/>
      <c r="M41" s="11"/>
      <c r="N41" s="11"/>
      <c r="O41" s="11"/>
      <c r="P41" s="19">
        <f>SUM(P3:P40)</f>
        <v>0</v>
      </c>
    </row>
  </sheetData>
  <sheetProtection algorithmName="SHA-512" hashValue="+Jsl0Yg4xelO8TcW+7PJa9PiXjIUqNuXWwkfoWZYW3EMskoN32Iub2e9uY6fprHEhl/pZlKPFsIZs3CFgVz/gg==" saltValue="e213lcoef/KWfzjoP+G29Q==" spinCount="100000" sheet="1" objects="1" scenarios="1"/>
  <pageMargins left="0.70866141732283472" right="0.70866141732283472" top="0.74803149606299213" bottom="0.35433070866141736" header="0.31496062992125984" footer="0.31496062992125984"/>
  <pageSetup paperSize="8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Szorzótábla!$A$1:$A$12</xm:f>
          </x14:formula1>
          <xm:sqref>H3:H40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E42"/>
  <sheetViews>
    <sheetView windowProtection="1" topLeftCell="A25" zoomScale="82" zoomScaleNormal="82" workbookViewId="0">
      <selection activeCell="F2" sqref="F2"/>
    </sheetView>
  </sheetViews>
  <sheetFormatPr defaultColWidth="9.109375" defaultRowHeight="14.4" x14ac:dyDescent="0.3"/>
  <cols>
    <col min="1" max="1" width="46.5546875" style="25" customWidth="1"/>
    <col min="2" max="3" width="10.5546875" style="25" customWidth="1"/>
    <col min="4" max="4" width="12.44140625" style="25" customWidth="1"/>
    <col min="5" max="5" width="13.33203125" style="25" customWidth="1"/>
    <col min="6" max="6" width="10.5546875" style="25" customWidth="1"/>
    <col min="7" max="7" width="10.5546875" style="25" hidden="1" customWidth="1"/>
    <col min="8" max="8" width="26.109375" style="25" customWidth="1"/>
    <col min="9" max="9" width="12.33203125" style="25" customWidth="1"/>
    <col min="10" max="10" width="13.5546875" style="26" customWidth="1"/>
    <col min="11" max="11" width="13.6640625" style="22" customWidth="1"/>
    <col min="12" max="12" width="11.33203125" style="22" customWidth="1"/>
    <col min="13" max="13" width="11.5546875" style="22" customWidth="1"/>
    <col min="14" max="14" width="11.88671875" style="22" customWidth="1"/>
    <col min="15" max="15" width="12.88671875" style="22" customWidth="1"/>
    <col min="16" max="16" width="11.6640625" style="22" customWidth="1"/>
    <col min="17" max="16384" width="9.109375" style="22"/>
  </cols>
  <sheetData>
    <row r="1" spans="1:31" s="21" customFormat="1" ht="57" customHeight="1" x14ac:dyDescent="0.3">
      <c r="A1" s="12" t="s">
        <v>76</v>
      </c>
      <c r="B1" s="13" t="s">
        <v>77</v>
      </c>
      <c r="C1" s="13" t="s">
        <v>98</v>
      </c>
      <c r="D1" s="13" t="s">
        <v>99</v>
      </c>
      <c r="E1" s="13" t="s">
        <v>100</v>
      </c>
      <c r="F1" s="13" t="s">
        <v>101</v>
      </c>
      <c r="G1" s="13"/>
      <c r="H1" s="13" t="s">
        <v>12</v>
      </c>
      <c r="I1" s="13" t="s">
        <v>12</v>
      </c>
      <c r="J1" s="14" t="s">
        <v>14</v>
      </c>
      <c r="K1" s="15" t="s">
        <v>0</v>
      </c>
      <c r="L1" s="15" t="s">
        <v>1</v>
      </c>
      <c r="M1" s="15" t="s">
        <v>2</v>
      </c>
      <c r="N1" s="15" t="s">
        <v>3</v>
      </c>
      <c r="O1" s="15" t="s">
        <v>4</v>
      </c>
      <c r="P1" s="15" t="s">
        <v>5</v>
      </c>
      <c r="AE1" s="22"/>
    </row>
    <row r="2" spans="1:31" s="23" customFormat="1" x14ac:dyDescent="0.3">
      <c r="A2" s="15" t="s">
        <v>6</v>
      </c>
      <c r="B2" s="13" t="s">
        <v>11</v>
      </c>
      <c r="C2" s="13" t="s">
        <v>11</v>
      </c>
      <c r="D2" s="13" t="s">
        <v>11</v>
      </c>
      <c r="E2" s="13" t="s">
        <v>11</v>
      </c>
      <c r="F2" s="13" t="s">
        <v>11</v>
      </c>
      <c r="G2" s="13"/>
      <c r="H2" s="13" t="s">
        <v>24</v>
      </c>
      <c r="I2" s="13" t="s">
        <v>13</v>
      </c>
      <c r="J2" s="14" t="s">
        <v>7</v>
      </c>
      <c r="K2" s="16" t="s">
        <v>8</v>
      </c>
      <c r="L2" s="16" t="s">
        <v>8</v>
      </c>
      <c r="M2" s="16" t="s">
        <v>8</v>
      </c>
      <c r="N2" s="16" t="s">
        <v>8</v>
      </c>
      <c r="O2" s="16" t="s">
        <v>8</v>
      </c>
      <c r="P2" s="16" t="s">
        <v>9</v>
      </c>
      <c r="AE2" s="22"/>
    </row>
    <row r="3" spans="1:31" x14ac:dyDescent="0.3">
      <c r="A3" s="17" t="s">
        <v>27</v>
      </c>
      <c r="B3" s="17">
        <v>8432</v>
      </c>
      <c r="C3" s="17">
        <v>1420</v>
      </c>
      <c r="D3" s="17">
        <v>3412</v>
      </c>
      <c r="E3" s="17">
        <v>0</v>
      </c>
      <c r="F3" s="17">
        <v>17</v>
      </c>
      <c r="G3" s="17"/>
      <c r="H3" s="17" t="s">
        <v>21</v>
      </c>
      <c r="I3" s="17">
        <f>VLOOKUP(H3,Szorzótábla!$A$1:$B$11,2,FALSE)</f>
        <v>220</v>
      </c>
      <c r="J3" s="18">
        <f>(B3+C3+D3+E3+F3)*I3</f>
        <v>2921820</v>
      </c>
      <c r="K3" s="5">
        <f>VLOOKUP($A3,gyakoriságok!$A$1:$F$39,2,FALSE)</f>
        <v>0</v>
      </c>
      <c r="L3" s="5">
        <f>VLOOKUP($A3,gyakoriságok!$A$1:$F$39,3,FALSE)</f>
        <v>0</v>
      </c>
      <c r="M3" s="5">
        <f>VLOOKUP($A3,gyakoriságok!$A$1:$F$39,4,FALSE)</f>
        <v>0</v>
      </c>
      <c r="N3" s="5">
        <f>VLOOKUP($A3,gyakoriságok!$A$1:$F$39,5,FALSE)</f>
        <v>0</v>
      </c>
      <c r="O3" s="5">
        <f>VLOOKUP($A3,gyakoriságok!$A$1:$F$39,6,FALSE)</f>
        <v>0</v>
      </c>
      <c r="P3" s="19">
        <f>SUMIF(K3,"&gt;0")*J3+SUMIF(L3,"&gt;0")/30*J3+SUMIF(M3,"&gt;0")/90*J3+SUMIF(N3,"&gt;0")/180*J3+SUMIF(O3,"&gt;0")/360*J3</f>
        <v>0</v>
      </c>
    </row>
    <row r="4" spans="1:31" x14ac:dyDescent="0.3">
      <c r="A4" s="17" t="s">
        <v>28</v>
      </c>
      <c r="B4" s="17">
        <v>0</v>
      </c>
      <c r="C4" s="17">
        <v>0</v>
      </c>
      <c r="D4" s="17">
        <v>0</v>
      </c>
      <c r="E4" s="17">
        <v>0</v>
      </c>
      <c r="F4" s="17">
        <v>0</v>
      </c>
      <c r="G4" s="17"/>
      <c r="H4" s="17" t="s">
        <v>15</v>
      </c>
      <c r="I4" s="17">
        <f>VLOOKUP(H4,Szorzótábla!$A$1:$B$11,2,FALSE)</f>
        <v>365</v>
      </c>
      <c r="J4" s="18">
        <f t="shared" ref="J4:J40" si="0">(B4+C4+D4+E4+F4)*I4</f>
        <v>0</v>
      </c>
      <c r="K4" s="5">
        <f>VLOOKUP($A4,gyakoriságok!$A$1:$F$39,2,FALSE)</f>
        <v>0</v>
      </c>
      <c r="L4" s="5">
        <f>VLOOKUP($A4,gyakoriságok!$A$1:$F$39,3,FALSE)</f>
        <v>0</v>
      </c>
      <c r="M4" s="5">
        <f>VLOOKUP($A4,gyakoriságok!$A$1:$F$39,4,FALSE)</f>
        <v>0</v>
      </c>
      <c r="N4" s="5">
        <f>VLOOKUP($A4,gyakoriságok!$A$1:$F$39,5,FALSE)</f>
        <v>0</v>
      </c>
      <c r="O4" s="11" t="str">
        <f>VLOOKUP($A4,gyakoriságok!$A$1:$F$39,6,FALSE)</f>
        <v>XXXXXXX</v>
      </c>
      <c r="P4" s="19">
        <f t="shared" ref="P4:P40" si="1">SUMIF(K4,"&gt;0")*J4+SUMIF(L4,"&gt;0")/30*J4+SUMIF(M4,"&gt;0")/90*J4+SUMIF(N4,"&gt;0")/180*J4+SUMIF(O4,"&gt;0")/360*J4</f>
        <v>0</v>
      </c>
    </row>
    <row r="5" spans="1:31" x14ac:dyDescent="0.3">
      <c r="A5" s="17" t="s">
        <v>29</v>
      </c>
      <c r="B5" s="17">
        <v>2220</v>
      </c>
      <c r="C5" s="17">
        <v>352</v>
      </c>
      <c r="D5" s="17">
        <v>402</v>
      </c>
      <c r="E5" s="17">
        <v>0</v>
      </c>
      <c r="F5" s="17">
        <v>0</v>
      </c>
      <c r="G5" s="17"/>
      <c r="H5" s="17" t="s">
        <v>21</v>
      </c>
      <c r="I5" s="17">
        <f>VLOOKUP(H5,Szorzótábla!$A$1:$B$11,2,FALSE)</f>
        <v>220</v>
      </c>
      <c r="J5" s="18">
        <f t="shared" si="0"/>
        <v>654280</v>
      </c>
      <c r="K5" s="5">
        <f>VLOOKUP($A5,gyakoriságok!$A$1:$F$39,2,FALSE)</f>
        <v>0</v>
      </c>
      <c r="L5" s="5">
        <f>VLOOKUP($A5,gyakoriságok!$A$1:$F$39,3,FALSE)</f>
        <v>0</v>
      </c>
      <c r="M5" s="5">
        <f>VLOOKUP($A5,gyakoriságok!$A$1:$F$39,4,FALSE)</f>
        <v>0</v>
      </c>
      <c r="N5" s="5">
        <f>VLOOKUP($A5,gyakoriságok!$A$1:$F$39,5,FALSE)</f>
        <v>0</v>
      </c>
      <c r="O5" s="11" t="str">
        <f>VLOOKUP($A5,gyakoriságok!$A$1:$F$39,6,FALSE)</f>
        <v>XXXXXXX</v>
      </c>
      <c r="P5" s="19">
        <f t="shared" si="1"/>
        <v>0</v>
      </c>
    </row>
    <row r="6" spans="1:31" x14ac:dyDescent="0.3">
      <c r="A6" s="17" t="s">
        <v>30</v>
      </c>
      <c r="B6" s="17">
        <v>8313</v>
      </c>
      <c r="C6" s="17">
        <v>1765</v>
      </c>
      <c r="D6" s="17">
        <v>3864</v>
      </c>
      <c r="E6" s="17">
        <v>0</v>
      </c>
      <c r="F6" s="17">
        <v>0</v>
      </c>
      <c r="G6" s="17"/>
      <c r="H6" s="17" t="s">
        <v>21</v>
      </c>
      <c r="I6" s="17">
        <f>VLOOKUP(H6,Szorzótábla!$A$1:$B$11,2,FALSE)</f>
        <v>220</v>
      </c>
      <c r="J6" s="18">
        <f t="shared" si="0"/>
        <v>3067240</v>
      </c>
      <c r="K6" s="5">
        <f>VLOOKUP($A6,gyakoriságok!$A$1:$F$39,2,FALSE)</f>
        <v>0</v>
      </c>
      <c r="L6" s="5">
        <f>VLOOKUP($A6,gyakoriságok!$A$1:$F$39,3,FALSE)</f>
        <v>0</v>
      </c>
      <c r="M6" s="5">
        <f>VLOOKUP($A6,gyakoriságok!$A$1:$F$39,4,FALSE)</f>
        <v>0</v>
      </c>
      <c r="N6" s="5">
        <f>VLOOKUP($A6,gyakoriságok!$A$1:$F$39,5,FALSE)</f>
        <v>0</v>
      </c>
      <c r="O6" s="5">
        <f>VLOOKUP($A6,gyakoriságok!$A$1:$F$39,6,FALSE)</f>
        <v>0</v>
      </c>
      <c r="P6" s="19">
        <f t="shared" si="1"/>
        <v>0</v>
      </c>
    </row>
    <row r="7" spans="1:31" x14ac:dyDescent="0.3">
      <c r="A7" s="17" t="s">
        <v>31</v>
      </c>
      <c r="B7" s="17">
        <v>0</v>
      </c>
      <c r="C7" s="17">
        <v>0</v>
      </c>
      <c r="D7" s="17">
        <v>0</v>
      </c>
      <c r="E7" s="17">
        <v>0</v>
      </c>
      <c r="F7" s="17">
        <v>0</v>
      </c>
      <c r="G7" s="17"/>
      <c r="H7" s="17" t="s">
        <v>15</v>
      </c>
      <c r="I7" s="17">
        <f>VLOOKUP(H7,Szorzótábla!$A$1:$B$11,2,FALSE)</f>
        <v>365</v>
      </c>
      <c r="J7" s="18">
        <f t="shared" si="0"/>
        <v>0</v>
      </c>
      <c r="K7" s="5">
        <f>VLOOKUP($A7,gyakoriságok!$A$1:$F$39,2,FALSE)</f>
        <v>0</v>
      </c>
      <c r="L7" s="5">
        <f>VLOOKUP($A7,gyakoriságok!$A$1:$F$39,3,FALSE)</f>
        <v>0</v>
      </c>
      <c r="M7" s="5">
        <f>VLOOKUP($A7,gyakoriságok!$A$1:$F$39,4,FALSE)</f>
        <v>0</v>
      </c>
      <c r="N7" s="5">
        <f>VLOOKUP($A7,gyakoriságok!$A$1:$F$39,5,FALSE)</f>
        <v>0</v>
      </c>
      <c r="O7" s="5">
        <f>VLOOKUP($A7,gyakoriságok!$A$1:$F$39,6,FALSE)</f>
        <v>0</v>
      </c>
      <c r="P7" s="19">
        <f t="shared" si="1"/>
        <v>0</v>
      </c>
    </row>
    <row r="8" spans="1:31" x14ac:dyDescent="0.3">
      <c r="A8" s="17" t="s">
        <v>32</v>
      </c>
      <c r="B8" s="17">
        <v>1924</v>
      </c>
      <c r="C8" s="17">
        <v>195</v>
      </c>
      <c r="D8" s="17">
        <v>80</v>
      </c>
      <c r="E8" s="17">
        <v>0</v>
      </c>
      <c r="F8" s="17">
        <v>0</v>
      </c>
      <c r="G8" s="17"/>
      <c r="H8" s="17" t="s">
        <v>21</v>
      </c>
      <c r="I8" s="17">
        <f>VLOOKUP(H8,Szorzótábla!$A$1:$B$11,2,FALSE)</f>
        <v>220</v>
      </c>
      <c r="J8" s="18">
        <f t="shared" si="0"/>
        <v>483780</v>
      </c>
      <c r="K8" s="5">
        <f>VLOOKUP($A8,gyakoriságok!$A$1:$F$39,2,FALSE)</f>
        <v>0</v>
      </c>
      <c r="L8" s="5">
        <f>VLOOKUP($A8,gyakoriságok!$A$1:$F$39,3,FALSE)</f>
        <v>0</v>
      </c>
      <c r="M8" s="5">
        <f>VLOOKUP($A8,gyakoriságok!$A$1:$F$39,4,FALSE)</f>
        <v>0</v>
      </c>
      <c r="N8" s="5">
        <f>VLOOKUP($A8,gyakoriságok!$A$1:$F$39,5,FALSE)</f>
        <v>0</v>
      </c>
      <c r="O8" s="5">
        <f>VLOOKUP($A8,gyakoriságok!$A$1:$F$39,6,FALSE)</f>
        <v>0</v>
      </c>
      <c r="P8" s="19">
        <f t="shared" si="1"/>
        <v>0</v>
      </c>
    </row>
    <row r="9" spans="1:31" ht="16.5" customHeight="1" x14ac:dyDescent="0.3">
      <c r="A9" s="17" t="s">
        <v>33</v>
      </c>
      <c r="B9" s="17">
        <v>1809</v>
      </c>
      <c r="C9" s="17">
        <v>323</v>
      </c>
      <c r="D9" s="17">
        <v>246</v>
      </c>
      <c r="E9" s="17">
        <v>523</v>
      </c>
      <c r="F9" s="17">
        <v>68</v>
      </c>
      <c r="G9" s="17"/>
      <c r="H9" s="17" t="s">
        <v>15</v>
      </c>
      <c r="I9" s="17">
        <f>VLOOKUP(H9,Szorzótábla!$A$1:$B$11,2,FALSE)</f>
        <v>365</v>
      </c>
      <c r="J9" s="18">
        <f t="shared" si="0"/>
        <v>1083685</v>
      </c>
      <c r="K9" s="5">
        <f>VLOOKUP($A9,gyakoriságok!$A$1:$F$39,2,FALSE)</f>
        <v>0</v>
      </c>
      <c r="L9" s="5">
        <f>VLOOKUP($A9,gyakoriságok!$A$1:$F$39,3,FALSE)</f>
        <v>0</v>
      </c>
      <c r="M9" s="5">
        <f>VLOOKUP($A9,gyakoriságok!$A$1:$F$39,4,FALSE)</f>
        <v>0</v>
      </c>
      <c r="N9" s="5">
        <f>VLOOKUP($A9,gyakoriságok!$A$1:$F$39,5,FALSE)</f>
        <v>0</v>
      </c>
      <c r="O9" s="5">
        <f>VLOOKUP($A9,gyakoriságok!$A$1:$F$39,6,FALSE)</f>
        <v>0</v>
      </c>
      <c r="P9" s="19">
        <f t="shared" si="1"/>
        <v>0</v>
      </c>
    </row>
    <row r="10" spans="1:31" x14ac:dyDescent="0.3">
      <c r="A10" s="17" t="s">
        <v>34</v>
      </c>
      <c r="B10" s="17">
        <v>150</v>
      </c>
      <c r="C10" s="17">
        <v>107</v>
      </c>
      <c r="D10" s="17">
        <v>70</v>
      </c>
      <c r="E10" s="17">
        <v>415</v>
      </c>
      <c r="F10" s="17">
        <v>30</v>
      </c>
      <c r="G10" s="17"/>
      <c r="H10" s="17" t="s">
        <v>15</v>
      </c>
      <c r="I10" s="17">
        <f>VLOOKUP(H10,Szorzótábla!$A$1:$B$11,2,FALSE)</f>
        <v>365</v>
      </c>
      <c r="J10" s="18">
        <f t="shared" si="0"/>
        <v>281780</v>
      </c>
      <c r="K10" s="5">
        <f>VLOOKUP($A10,gyakoriságok!$A$1:$F$39,2,FALSE)</f>
        <v>0</v>
      </c>
      <c r="L10" s="5">
        <f>VLOOKUP($A10,gyakoriságok!$A$1:$F$39,3,FALSE)</f>
        <v>0</v>
      </c>
      <c r="M10" s="5">
        <f>VLOOKUP($A10,gyakoriságok!$A$1:$F$39,4,FALSE)</f>
        <v>0</v>
      </c>
      <c r="N10" s="5">
        <f>VLOOKUP($A10,gyakoriságok!$A$1:$F$39,5,FALSE)</f>
        <v>0</v>
      </c>
      <c r="O10" s="5">
        <f>VLOOKUP($A10,gyakoriságok!$A$1:$F$39,6,FALSE)</f>
        <v>0</v>
      </c>
      <c r="P10" s="19">
        <f t="shared" si="1"/>
        <v>0</v>
      </c>
    </row>
    <row r="11" spans="1:31" ht="14.25" customHeight="1" x14ac:dyDescent="0.3">
      <c r="A11" s="17" t="s">
        <v>35</v>
      </c>
      <c r="B11" s="17">
        <v>5391</v>
      </c>
      <c r="C11" s="17">
        <v>3257</v>
      </c>
      <c r="D11" s="17">
        <v>1149</v>
      </c>
      <c r="E11" s="17">
        <v>0</v>
      </c>
      <c r="F11" s="17">
        <v>54</v>
      </c>
      <c r="G11" s="17"/>
      <c r="H11" s="17" t="s">
        <v>16</v>
      </c>
      <c r="I11" s="17">
        <f>VLOOKUP(H11,Szorzótábla!$A$1:$B$11,2,FALSE)</f>
        <v>260</v>
      </c>
      <c r="J11" s="18">
        <f t="shared" si="0"/>
        <v>2561260</v>
      </c>
      <c r="K11" s="5">
        <f>VLOOKUP($A11,gyakoriságok!$A$1:$F$39,2,FALSE)</f>
        <v>0</v>
      </c>
      <c r="L11" s="5">
        <f>VLOOKUP($A11,gyakoriságok!$A$1:$F$39,3,FALSE)</f>
        <v>0</v>
      </c>
      <c r="M11" s="5">
        <f>VLOOKUP($A11,gyakoriságok!$A$1:$F$39,4,FALSE)</f>
        <v>0</v>
      </c>
      <c r="N11" s="5">
        <f>VLOOKUP($A11,gyakoriságok!$A$1:$F$39,5,FALSE)</f>
        <v>0</v>
      </c>
      <c r="O11" s="11" t="str">
        <f>VLOOKUP($A11,gyakoriságok!$A$1:$F$39,6,FALSE)</f>
        <v>XXXXXXX</v>
      </c>
      <c r="P11" s="19">
        <f t="shared" si="1"/>
        <v>0</v>
      </c>
    </row>
    <row r="12" spans="1:31" x14ac:dyDescent="0.3">
      <c r="A12" s="17" t="s">
        <v>36</v>
      </c>
      <c r="B12" s="17">
        <v>2085</v>
      </c>
      <c r="C12" s="17">
        <v>0</v>
      </c>
      <c r="D12" s="17">
        <v>0</v>
      </c>
      <c r="E12" s="17">
        <v>0</v>
      </c>
      <c r="F12" s="17">
        <v>0</v>
      </c>
      <c r="G12" s="17"/>
      <c r="H12" s="17" t="s">
        <v>21</v>
      </c>
      <c r="I12" s="17">
        <f>VLOOKUP(H12,Szorzótábla!$A$1:$B$11,2,FALSE)</f>
        <v>220</v>
      </c>
      <c r="J12" s="18">
        <f t="shared" si="0"/>
        <v>458700</v>
      </c>
      <c r="K12" s="5">
        <f>VLOOKUP($A12,gyakoriságok!$A$1:$F$39,2,FALSE)</f>
        <v>0</v>
      </c>
      <c r="L12" s="5">
        <f>VLOOKUP($A12,gyakoriságok!$A$1:$F$39,3,FALSE)</f>
        <v>0</v>
      </c>
      <c r="M12" s="5">
        <f>VLOOKUP($A12,gyakoriságok!$A$1:$F$39,4,FALSE)</f>
        <v>0</v>
      </c>
      <c r="N12" s="5">
        <f>VLOOKUP($A12,gyakoriságok!$A$1:$F$39,5,FALSE)</f>
        <v>0</v>
      </c>
      <c r="O12" s="11" t="str">
        <f>VLOOKUP($A12,gyakoriságok!$A$1:$F$39,6,FALSE)</f>
        <v>XXXXXXX</v>
      </c>
      <c r="P12" s="19">
        <f t="shared" si="1"/>
        <v>0</v>
      </c>
    </row>
    <row r="13" spans="1:31" x14ac:dyDescent="0.3">
      <c r="A13" s="17" t="s">
        <v>37</v>
      </c>
      <c r="B13" s="17">
        <v>637</v>
      </c>
      <c r="C13" s="17">
        <v>0</v>
      </c>
      <c r="D13" s="17">
        <v>0</v>
      </c>
      <c r="E13" s="17">
        <v>0</v>
      </c>
      <c r="F13" s="17">
        <v>0</v>
      </c>
      <c r="G13" s="17"/>
      <c r="H13" s="17" t="s">
        <v>21</v>
      </c>
      <c r="I13" s="17">
        <f>VLOOKUP(H13,Szorzótábla!$A$1:$B$11,2,FALSE)</f>
        <v>220</v>
      </c>
      <c r="J13" s="18">
        <f t="shared" si="0"/>
        <v>140140</v>
      </c>
      <c r="K13" s="5">
        <f>VLOOKUP($A13,gyakoriságok!$A$1:$F$39,2,FALSE)</f>
        <v>0</v>
      </c>
      <c r="L13" s="5">
        <f>VLOOKUP($A13,gyakoriságok!$A$1:$F$39,3,FALSE)</f>
        <v>0</v>
      </c>
      <c r="M13" s="5">
        <f>VLOOKUP($A13,gyakoriságok!$A$1:$F$39,4,FALSE)</f>
        <v>0</v>
      </c>
      <c r="N13" s="5">
        <f>VLOOKUP($A13,gyakoriságok!$A$1:$F$39,5,FALSE)</f>
        <v>0</v>
      </c>
      <c r="O13" s="5">
        <f>VLOOKUP($A13,gyakoriságok!$A$1:$F$39,6,FALSE)</f>
        <v>0</v>
      </c>
      <c r="P13" s="19">
        <f t="shared" si="1"/>
        <v>0</v>
      </c>
    </row>
    <row r="14" spans="1:31" x14ac:dyDescent="0.3">
      <c r="A14" s="17" t="s">
        <v>38</v>
      </c>
      <c r="B14" s="17">
        <v>2337</v>
      </c>
      <c r="C14" s="17">
        <v>251</v>
      </c>
      <c r="D14" s="17">
        <v>48</v>
      </c>
      <c r="E14" s="17">
        <v>0</v>
      </c>
      <c r="F14" s="17">
        <v>66</v>
      </c>
      <c r="G14" s="17"/>
      <c r="H14" s="17" t="s">
        <v>21</v>
      </c>
      <c r="I14" s="17">
        <f>VLOOKUP(H14,Szorzótábla!$A$1:$B$11,2,FALSE)</f>
        <v>220</v>
      </c>
      <c r="J14" s="18">
        <f t="shared" si="0"/>
        <v>594440</v>
      </c>
      <c r="K14" s="5">
        <f>VLOOKUP($A14,gyakoriságok!$A$1:$F$39,2,FALSE)</f>
        <v>0</v>
      </c>
      <c r="L14" s="5">
        <f>VLOOKUP($A14,gyakoriságok!$A$1:$F$39,3,FALSE)</f>
        <v>0</v>
      </c>
      <c r="M14" s="5">
        <f>VLOOKUP($A14,gyakoriságok!$A$1:$F$39,4,FALSE)</f>
        <v>0</v>
      </c>
      <c r="N14" s="5">
        <f>VLOOKUP($A14,gyakoriságok!$A$1:$F$39,5,FALSE)</f>
        <v>0</v>
      </c>
      <c r="O14" s="11" t="str">
        <f>VLOOKUP($A14,gyakoriságok!$A$1:$F$39,6,FALSE)</f>
        <v>XXXXXXX</v>
      </c>
      <c r="P14" s="19">
        <f t="shared" si="1"/>
        <v>0</v>
      </c>
    </row>
    <row r="15" spans="1:31" x14ac:dyDescent="0.3">
      <c r="A15" s="17" t="s">
        <v>39</v>
      </c>
      <c r="B15" s="17">
        <v>0</v>
      </c>
      <c r="C15" s="17">
        <v>0</v>
      </c>
      <c r="D15" s="17">
        <v>0</v>
      </c>
      <c r="E15" s="17">
        <v>0</v>
      </c>
      <c r="F15" s="17">
        <v>0</v>
      </c>
      <c r="G15" s="17"/>
      <c r="H15" s="17" t="s">
        <v>16</v>
      </c>
      <c r="I15" s="17">
        <f>VLOOKUP(H15,Szorzótábla!$A$1:$B$11,2,FALSE)</f>
        <v>260</v>
      </c>
      <c r="J15" s="18">
        <f t="shared" si="0"/>
        <v>0</v>
      </c>
      <c r="K15" s="5">
        <f>VLOOKUP($A15,gyakoriságok!$A$1:$F$39,2,FALSE)</f>
        <v>0</v>
      </c>
      <c r="L15" s="5">
        <f>VLOOKUP($A15,gyakoriságok!$A$1:$F$39,3,FALSE)</f>
        <v>0</v>
      </c>
      <c r="M15" s="5">
        <f>VLOOKUP($A15,gyakoriságok!$A$1:$F$39,4,FALSE)</f>
        <v>0</v>
      </c>
      <c r="N15" s="5">
        <f>VLOOKUP($A15,gyakoriságok!$A$1:$F$39,5,FALSE)</f>
        <v>0</v>
      </c>
      <c r="O15" s="11" t="str">
        <f>VLOOKUP($A15,gyakoriságok!$A$1:$F$39,6,FALSE)</f>
        <v>XXXXXXX</v>
      </c>
      <c r="P15" s="19">
        <f t="shared" si="1"/>
        <v>0</v>
      </c>
    </row>
    <row r="16" spans="1:31" x14ac:dyDescent="0.3">
      <c r="A16" s="17" t="s">
        <v>40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/>
      <c r="H16" s="17" t="s">
        <v>15</v>
      </c>
      <c r="I16" s="17">
        <f>VLOOKUP(H16,Szorzótábla!$A$1:$B$11,2,FALSE)</f>
        <v>365</v>
      </c>
      <c r="J16" s="18">
        <f t="shared" si="0"/>
        <v>0</v>
      </c>
      <c r="K16" s="5">
        <f>VLOOKUP($A16,gyakoriságok!$A$1:$F$39,2,FALSE)</f>
        <v>0</v>
      </c>
      <c r="L16" s="5">
        <f>VLOOKUP($A16,gyakoriságok!$A$1:$F$39,3,FALSE)</f>
        <v>0</v>
      </c>
      <c r="M16" s="5">
        <f>VLOOKUP($A16,gyakoriságok!$A$1:$F$39,4,FALSE)</f>
        <v>0</v>
      </c>
      <c r="N16" s="5">
        <f>VLOOKUP($A16,gyakoriságok!$A$1:$F$39,5,FALSE)</f>
        <v>0</v>
      </c>
      <c r="O16" s="5">
        <f>VLOOKUP($A16,gyakoriságok!$A$1:$F$39,6,FALSE)</f>
        <v>0</v>
      </c>
      <c r="P16" s="19">
        <f t="shared" si="1"/>
        <v>0</v>
      </c>
    </row>
    <row r="17" spans="1:16" ht="43.2" x14ac:dyDescent="0.3">
      <c r="A17" s="17" t="s">
        <v>41</v>
      </c>
      <c r="B17" s="17">
        <v>0</v>
      </c>
      <c r="C17" s="17">
        <v>0</v>
      </c>
      <c r="D17" s="17">
        <v>0</v>
      </c>
      <c r="E17" s="17">
        <v>0</v>
      </c>
      <c r="F17" s="17">
        <v>0</v>
      </c>
      <c r="G17" s="17"/>
      <c r="H17" s="17" t="s">
        <v>15</v>
      </c>
      <c r="I17" s="17">
        <f>VLOOKUP(H17,Szorzótábla!$A$1:$B$11,2,FALSE)</f>
        <v>365</v>
      </c>
      <c r="J17" s="18">
        <f t="shared" si="0"/>
        <v>0</v>
      </c>
      <c r="K17" s="5">
        <f>VLOOKUP($A17,gyakoriságok!$A$1:$F$39,2,FALSE)</f>
        <v>0</v>
      </c>
      <c r="L17" s="5">
        <f>VLOOKUP($A17,gyakoriságok!$A$1:$F$39,3,FALSE)</f>
        <v>0</v>
      </c>
      <c r="M17" s="5">
        <f>VLOOKUP($A17,gyakoriságok!$A$1:$F$39,4,FALSE)</f>
        <v>0</v>
      </c>
      <c r="N17" s="5">
        <f>VLOOKUP($A17,gyakoriságok!$A$1:$F$39,5,FALSE)</f>
        <v>0</v>
      </c>
      <c r="O17" s="5">
        <f>VLOOKUP($A17,gyakoriságok!$A$1:$F$39,6,FALSE)</f>
        <v>0</v>
      </c>
      <c r="P17" s="19">
        <f t="shared" si="1"/>
        <v>0</v>
      </c>
    </row>
    <row r="18" spans="1:16" x14ac:dyDescent="0.3">
      <c r="A18" s="17" t="s">
        <v>42</v>
      </c>
      <c r="B18" s="17">
        <v>0</v>
      </c>
      <c r="C18" s="17">
        <v>0</v>
      </c>
      <c r="D18" s="17">
        <v>0</v>
      </c>
      <c r="E18" s="17">
        <v>0</v>
      </c>
      <c r="F18" s="17">
        <v>0</v>
      </c>
      <c r="G18" s="17"/>
      <c r="H18" s="17" t="s">
        <v>15</v>
      </c>
      <c r="I18" s="17">
        <f>VLOOKUP(H18,Szorzótábla!$A$1:$B$11,2,FALSE)</f>
        <v>365</v>
      </c>
      <c r="J18" s="18">
        <f t="shared" si="0"/>
        <v>0</v>
      </c>
      <c r="K18" s="5">
        <f>VLOOKUP($A18,gyakoriságok!$A$1:$F$39,2,FALSE)</f>
        <v>0</v>
      </c>
      <c r="L18" s="5">
        <f>VLOOKUP($A18,gyakoriságok!$A$1:$F$39,3,FALSE)</f>
        <v>0</v>
      </c>
      <c r="M18" s="5">
        <f>VLOOKUP($A18,gyakoriságok!$A$1:$F$39,4,FALSE)</f>
        <v>0</v>
      </c>
      <c r="N18" s="5">
        <f>VLOOKUP($A18,gyakoriságok!$A$1:$F$39,5,FALSE)</f>
        <v>0</v>
      </c>
      <c r="O18" s="5">
        <f>VLOOKUP($A18,gyakoriságok!$A$1:$F$39,6,FALSE)</f>
        <v>0</v>
      </c>
      <c r="P18" s="19">
        <f t="shared" si="1"/>
        <v>0</v>
      </c>
    </row>
    <row r="19" spans="1:16" x14ac:dyDescent="0.3">
      <c r="A19" s="17" t="s">
        <v>43</v>
      </c>
      <c r="B19" s="17">
        <v>0</v>
      </c>
      <c r="C19" s="17">
        <v>0</v>
      </c>
      <c r="D19" s="17">
        <v>0</v>
      </c>
      <c r="E19" s="17">
        <v>0</v>
      </c>
      <c r="F19" s="17">
        <v>0</v>
      </c>
      <c r="G19" s="17"/>
      <c r="H19" s="17" t="s">
        <v>15</v>
      </c>
      <c r="I19" s="17">
        <f>VLOOKUP(H19,Szorzótábla!$A$1:$B$11,2,FALSE)</f>
        <v>365</v>
      </c>
      <c r="J19" s="18">
        <f t="shared" si="0"/>
        <v>0</v>
      </c>
      <c r="K19" s="5">
        <f>VLOOKUP($A19,gyakoriságok!$A$1:$F$39,2,FALSE)</f>
        <v>0</v>
      </c>
      <c r="L19" s="11" t="str">
        <f>VLOOKUP($A19,gyakoriságok!$A$1:$F$39,3,FALSE)</f>
        <v>XXXXXXX</v>
      </c>
      <c r="M19" s="11" t="str">
        <f>VLOOKUP($A19,gyakoriságok!$A$1:$F$39,4,FALSE)</f>
        <v>XXXXXXX</v>
      </c>
      <c r="N19" s="11" t="str">
        <f>VLOOKUP($A19,gyakoriságok!$A$1:$F$39,5,FALSE)</f>
        <v>XXXXXXX</v>
      </c>
      <c r="O19" s="11" t="str">
        <f>VLOOKUP($A19,gyakoriságok!$A$1:$F$39,6,FALSE)</f>
        <v>XXXXXXX</v>
      </c>
      <c r="P19" s="19">
        <f t="shared" si="1"/>
        <v>0</v>
      </c>
    </row>
    <row r="20" spans="1:16" x14ac:dyDescent="0.3">
      <c r="A20" s="17" t="s">
        <v>44</v>
      </c>
      <c r="B20" s="17">
        <v>0</v>
      </c>
      <c r="C20" s="17">
        <v>0</v>
      </c>
      <c r="D20" s="17">
        <v>0</v>
      </c>
      <c r="E20" s="17">
        <v>0</v>
      </c>
      <c r="F20" s="17">
        <v>0</v>
      </c>
      <c r="G20" s="17"/>
      <c r="H20" s="17" t="s">
        <v>15</v>
      </c>
      <c r="I20" s="17">
        <f>VLOOKUP(H20,Szorzótábla!$A$1:$B$11,2,FALSE)</f>
        <v>365</v>
      </c>
      <c r="J20" s="18">
        <f t="shared" si="0"/>
        <v>0</v>
      </c>
      <c r="K20" s="5">
        <f>VLOOKUP($A20,gyakoriságok!$A$1:$F$39,2,FALSE)</f>
        <v>0</v>
      </c>
      <c r="L20" s="5">
        <f>VLOOKUP($A20,gyakoriságok!$A$1:$F$39,3,FALSE)</f>
        <v>0</v>
      </c>
      <c r="M20" s="5">
        <f>VLOOKUP($A20,gyakoriságok!$A$1:$F$39,4,FALSE)</f>
        <v>0</v>
      </c>
      <c r="N20" s="5">
        <f>VLOOKUP($A20,gyakoriságok!$A$1:$F$39,5,FALSE)</f>
        <v>0</v>
      </c>
      <c r="O20" s="11" t="str">
        <f>VLOOKUP($A20,gyakoriságok!$A$1:$F$39,6,FALSE)</f>
        <v>XXXXXXX</v>
      </c>
      <c r="P20" s="19">
        <f t="shared" si="1"/>
        <v>0</v>
      </c>
    </row>
    <row r="21" spans="1:16" ht="28.8" x14ac:dyDescent="0.3">
      <c r="A21" s="17" t="s">
        <v>78</v>
      </c>
      <c r="B21" s="17">
        <v>0</v>
      </c>
      <c r="C21" s="17">
        <v>0</v>
      </c>
      <c r="D21" s="17">
        <v>0</v>
      </c>
      <c r="E21" s="17">
        <v>0</v>
      </c>
      <c r="F21" s="17">
        <v>0</v>
      </c>
      <c r="G21" s="17"/>
      <c r="H21" s="17" t="s">
        <v>15</v>
      </c>
      <c r="I21" s="17">
        <f>VLOOKUP(H21,Szorzótábla!$A$1:$B$11,2,FALSE)</f>
        <v>365</v>
      </c>
      <c r="J21" s="18">
        <f t="shared" si="0"/>
        <v>0</v>
      </c>
      <c r="K21" s="5">
        <f>VLOOKUP($A21,gyakoriságok!$A$1:$F$39,2,FALSE)</f>
        <v>0</v>
      </c>
      <c r="L21" s="11" t="str">
        <f>VLOOKUP($A21,gyakoriságok!$A$1:$F$39,3,FALSE)</f>
        <v>XXXXXXX</v>
      </c>
      <c r="M21" s="11" t="str">
        <f>VLOOKUP($A21,gyakoriságok!$A$1:$F$39,4,FALSE)</f>
        <v>XXXXXXX</v>
      </c>
      <c r="N21" s="11" t="str">
        <f>VLOOKUP($A21,gyakoriságok!$A$1:$F$39,5,FALSE)</f>
        <v>XXXXXXX</v>
      </c>
      <c r="O21" s="11" t="str">
        <f>VLOOKUP($A21,gyakoriságok!$A$1:$F$39,6,FALSE)</f>
        <v>XXXXXXX</v>
      </c>
      <c r="P21" s="19">
        <f t="shared" si="1"/>
        <v>0</v>
      </c>
    </row>
    <row r="22" spans="1:16" x14ac:dyDescent="0.3">
      <c r="A22" s="17" t="s">
        <v>45</v>
      </c>
      <c r="B22" s="17">
        <v>0</v>
      </c>
      <c r="C22" s="17">
        <v>0</v>
      </c>
      <c r="D22" s="17">
        <v>0</v>
      </c>
      <c r="E22" s="17">
        <v>0</v>
      </c>
      <c r="F22" s="17">
        <v>0</v>
      </c>
      <c r="G22" s="17"/>
      <c r="H22" s="17" t="s">
        <v>15</v>
      </c>
      <c r="I22" s="17">
        <f>VLOOKUP(H22,Szorzótábla!$A$1:$B$11,2,FALSE)</f>
        <v>365</v>
      </c>
      <c r="J22" s="18">
        <f t="shared" si="0"/>
        <v>0</v>
      </c>
      <c r="K22" s="5">
        <f>VLOOKUP($A22,gyakoriságok!$A$1:$F$39,2,FALSE)</f>
        <v>0</v>
      </c>
      <c r="L22" s="5">
        <f>VLOOKUP($A22,gyakoriságok!$A$1:$F$39,3,FALSE)</f>
        <v>0</v>
      </c>
      <c r="M22" s="5">
        <f>VLOOKUP($A22,gyakoriságok!$A$1:$F$39,4,FALSE)</f>
        <v>0</v>
      </c>
      <c r="N22" s="5">
        <f>VLOOKUP($A22,gyakoriságok!$A$1:$F$39,5,FALSE)</f>
        <v>0</v>
      </c>
      <c r="O22" s="5">
        <f>VLOOKUP($A22,gyakoriságok!$A$1:$F$39,6,FALSE)</f>
        <v>0</v>
      </c>
      <c r="P22" s="19">
        <f t="shared" si="1"/>
        <v>0</v>
      </c>
    </row>
    <row r="23" spans="1:16" x14ac:dyDescent="0.3">
      <c r="A23" s="17" t="s">
        <v>46</v>
      </c>
      <c r="B23" s="17">
        <v>14</v>
      </c>
      <c r="C23" s="17">
        <v>0</v>
      </c>
      <c r="D23" s="17">
        <v>0</v>
      </c>
      <c r="E23" s="17">
        <v>0</v>
      </c>
      <c r="F23" s="17">
        <v>0</v>
      </c>
      <c r="G23" s="17"/>
      <c r="H23" s="17" t="s">
        <v>15</v>
      </c>
      <c r="I23" s="17">
        <f>VLOOKUP(H23,Szorzótábla!$A$1:$B$11,2,FALSE)</f>
        <v>365</v>
      </c>
      <c r="J23" s="18">
        <f t="shared" si="0"/>
        <v>5110</v>
      </c>
      <c r="K23" s="5">
        <f>VLOOKUP($A23,gyakoriságok!$A$1:$F$39,2,FALSE)</f>
        <v>0</v>
      </c>
      <c r="L23" s="5">
        <f>VLOOKUP($A23,gyakoriságok!$A$1:$F$39,3,FALSE)</f>
        <v>0</v>
      </c>
      <c r="M23" s="5">
        <f>VLOOKUP($A23,gyakoriságok!$A$1:$F$39,4,FALSE)</f>
        <v>0</v>
      </c>
      <c r="N23" s="5">
        <f>VLOOKUP($A23,gyakoriságok!$A$1:$F$39,5,FALSE)</f>
        <v>0</v>
      </c>
      <c r="O23" s="5">
        <f>VLOOKUP($A23,gyakoriságok!$A$1:$F$39,6,FALSE)</f>
        <v>0</v>
      </c>
      <c r="P23" s="19">
        <f t="shared" si="1"/>
        <v>0</v>
      </c>
    </row>
    <row r="24" spans="1:16" x14ac:dyDescent="0.3">
      <c r="A24" s="17" t="s">
        <v>47</v>
      </c>
      <c r="B24" s="17">
        <v>0</v>
      </c>
      <c r="C24" s="17">
        <v>0</v>
      </c>
      <c r="D24" s="17">
        <v>0</v>
      </c>
      <c r="E24" s="17">
        <v>0</v>
      </c>
      <c r="F24" s="17">
        <v>0</v>
      </c>
      <c r="G24" s="17"/>
      <c r="H24" s="17" t="s">
        <v>15</v>
      </c>
      <c r="I24" s="17">
        <f>VLOOKUP(H24,Szorzótábla!$A$1:$B$11,2,FALSE)</f>
        <v>365</v>
      </c>
      <c r="J24" s="18">
        <f t="shared" si="0"/>
        <v>0</v>
      </c>
      <c r="K24" s="5">
        <f>VLOOKUP($A24,gyakoriságok!$A$1:$F$39,2,FALSE)</f>
        <v>0</v>
      </c>
      <c r="L24" s="5">
        <f>VLOOKUP($A24,gyakoriságok!$A$1:$F$39,3,FALSE)</f>
        <v>0</v>
      </c>
      <c r="M24" s="5">
        <f>VLOOKUP($A24,gyakoriságok!$A$1:$F$39,4,FALSE)</f>
        <v>0</v>
      </c>
      <c r="N24" s="5">
        <f>VLOOKUP($A24,gyakoriságok!$A$1:$F$39,5,FALSE)</f>
        <v>0</v>
      </c>
      <c r="O24" s="5">
        <f>VLOOKUP($A24,gyakoriságok!$A$1:$F$39,6,FALSE)</f>
        <v>0</v>
      </c>
      <c r="P24" s="19">
        <f t="shared" si="1"/>
        <v>0</v>
      </c>
    </row>
    <row r="25" spans="1:16" x14ac:dyDescent="0.3">
      <c r="A25" s="17" t="s">
        <v>48</v>
      </c>
      <c r="B25" s="17">
        <v>2798</v>
      </c>
      <c r="C25" s="17">
        <v>65</v>
      </c>
      <c r="D25" s="17">
        <v>0</v>
      </c>
      <c r="E25" s="17">
        <v>0</v>
      </c>
      <c r="F25" s="17">
        <v>0</v>
      </c>
      <c r="G25" s="17"/>
      <c r="H25" s="17" t="s">
        <v>16</v>
      </c>
      <c r="I25" s="17">
        <f>VLOOKUP(H25,Szorzótábla!$A$1:$B$11,2,FALSE)</f>
        <v>260</v>
      </c>
      <c r="J25" s="18">
        <f t="shared" si="0"/>
        <v>744380</v>
      </c>
      <c r="K25" s="5">
        <f>VLOOKUP($A25,gyakoriságok!$A$1:$F$39,2,FALSE)</f>
        <v>0</v>
      </c>
      <c r="L25" s="5">
        <f>VLOOKUP($A25,gyakoriságok!$A$1:$F$39,3,FALSE)</f>
        <v>0</v>
      </c>
      <c r="M25" s="5">
        <f>VLOOKUP($A25,gyakoriságok!$A$1:$F$39,4,FALSE)</f>
        <v>0</v>
      </c>
      <c r="N25" s="5">
        <f>VLOOKUP($A25,gyakoriságok!$A$1:$F$39,5,FALSE)</f>
        <v>0</v>
      </c>
      <c r="O25" s="5">
        <f>VLOOKUP($A25,gyakoriságok!$A$1:$F$39,6,FALSE)</f>
        <v>0</v>
      </c>
      <c r="P25" s="19">
        <f t="shared" si="1"/>
        <v>0</v>
      </c>
    </row>
    <row r="26" spans="1:16" x14ac:dyDescent="0.3">
      <c r="A26" s="17" t="s">
        <v>49</v>
      </c>
      <c r="B26" s="17">
        <v>0</v>
      </c>
      <c r="C26" s="17">
        <v>0</v>
      </c>
      <c r="D26" s="17">
        <v>0</v>
      </c>
      <c r="E26" s="17">
        <v>0</v>
      </c>
      <c r="F26" s="17">
        <v>0</v>
      </c>
      <c r="G26" s="17"/>
      <c r="H26" s="17" t="s">
        <v>15</v>
      </c>
      <c r="I26" s="17">
        <f>VLOOKUP(H26,Szorzótábla!$A$1:$B$11,2,FALSE)</f>
        <v>365</v>
      </c>
      <c r="J26" s="18">
        <f t="shared" si="0"/>
        <v>0</v>
      </c>
      <c r="K26" s="5">
        <f>VLOOKUP($A26,gyakoriságok!$A$1:$F$39,2,FALSE)</f>
        <v>0</v>
      </c>
      <c r="L26" s="5">
        <f>VLOOKUP($A26,gyakoriságok!$A$1:$F$39,3,FALSE)</f>
        <v>0</v>
      </c>
      <c r="M26" s="5">
        <f>VLOOKUP($A26,gyakoriságok!$A$1:$F$39,4,FALSE)</f>
        <v>0</v>
      </c>
      <c r="N26" s="5">
        <f>VLOOKUP($A26,gyakoriságok!$A$1:$F$39,5,FALSE)</f>
        <v>0</v>
      </c>
      <c r="O26" s="5">
        <f>VLOOKUP($A26,gyakoriságok!$A$1:$F$39,6,FALSE)</f>
        <v>0</v>
      </c>
      <c r="P26" s="19">
        <f t="shared" si="1"/>
        <v>0</v>
      </c>
    </row>
    <row r="27" spans="1:16" ht="23.25" customHeight="1" x14ac:dyDescent="0.3">
      <c r="A27" s="17" t="s">
        <v>50</v>
      </c>
      <c r="B27" s="17">
        <v>595</v>
      </c>
      <c r="C27" s="17">
        <v>340</v>
      </c>
      <c r="D27" s="17">
        <v>0</v>
      </c>
      <c r="E27" s="17">
        <v>0</v>
      </c>
      <c r="F27" s="17">
        <v>8</v>
      </c>
      <c r="G27" s="17"/>
      <c r="H27" s="17" t="s">
        <v>17</v>
      </c>
      <c r="I27" s="17">
        <f>VLOOKUP(H27,Szorzótábla!$A$1:$B$11,2,FALSE)</f>
        <v>52</v>
      </c>
      <c r="J27" s="18">
        <f t="shared" si="0"/>
        <v>49036</v>
      </c>
      <c r="K27" s="5">
        <f>VLOOKUP($A27,gyakoriságok!$A$1:$F$39,2,FALSE)</f>
        <v>0</v>
      </c>
      <c r="L27" s="11" t="str">
        <f>VLOOKUP($A27,gyakoriságok!$A$1:$F$39,3,FALSE)</f>
        <v>XXXXXXX</v>
      </c>
      <c r="M27" s="11" t="str">
        <f>VLOOKUP($A27,gyakoriságok!$A$1:$F$39,4,FALSE)</f>
        <v>XXXXXXX</v>
      </c>
      <c r="N27" s="11" t="str">
        <f>VLOOKUP($A27,gyakoriságok!$A$1:$F$39,5,FALSE)</f>
        <v>XXXXXXX</v>
      </c>
      <c r="O27" s="11" t="str">
        <f>VLOOKUP($A27,gyakoriságok!$A$1:$F$39,6,FALSE)</f>
        <v>XXXXXXX</v>
      </c>
      <c r="P27" s="19">
        <f t="shared" si="1"/>
        <v>0</v>
      </c>
    </row>
    <row r="28" spans="1:16" ht="28.8" x14ac:dyDescent="0.3">
      <c r="A28" s="17" t="s">
        <v>51</v>
      </c>
      <c r="B28" s="17">
        <v>0</v>
      </c>
      <c r="C28" s="17">
        <v>0</v>
      </c>
      <c r="D28" s="17">
        <v>0</v>
      </c>
      <c r="E28" s="17">
        <v>0</v>
      </c>
      <c r="F28" s="17">
        <v>0</v>
      </c>
      <c r="G28" s="17"/>
      <c r="H28" s="17" t="s">
        <v>15</v>
      </c>
      <c r="I28" s="17">
        <f>VLOOKUP(H28,Szorzótábla!$A$1:$B$11,2,FALSE)</f>
        <v>365</v>
      </c>
      <c r="J28" s="18">
        <f t="shared" si="0"/>
        <v>0</v>
      </c>
      <c r="K28" s="5">
        <f>VLOOKUP($A28,gyakoriságok!$A$1:$F$39,2,FALSE)</f>
        <v>0</v>
      </c>
      <c r="L28" s="5">
        <f>VLOOKUP($A28,gyakoriságok!$A$1:$F$39,3,FALSE)</f>
        <v>0</v>
      </c>
      <c r="M28" s="5">
        <f>VLOOKUP($A28,gyakoriságok!$A$1:$F$39,4,FALSE)</f>
        <v>0</v>
      </c>
      <c r="N28" s="5">
        <f>VLOOKUP($A28,gyakoriságok!$A$1:$F$39,5,FALSE)</f>
        <v>0</v>
      </c>
      <c r="O28" s="5">
        <f>VLOOKUP($A28,gyakoriságok!$A$1:$F$39,6,FALSE)</f>
        <v>0</v>
      </c>
      <c r="P28" s="19">
        <f t="shared" si="1"/>
        <v>0</v>
      </c>
    </row>
    <row r="29" spans="1:16" x14ac:dyDescent="0.3">
      <c r="A29" s="17" t="s">
        <v>52</v>
      </c>
      <c r="B29" s="17">
        <v>0</v>
      </c>
      <c r="C29" s="17">
        <v>0</v>
      </c>
      <c r="D29" s="17">
        <v>0</v>
      </c>
      <c r="E29" s="17">
        <v>0</v>
      </c>
      <c r="F29" s="17">
        <v>0</v>
      </c>
      <c r="G29" s="17"/>
      <c r="H29" s="17" t="s">
        <v>16</v>
      </c>
      <c r="I29" s="17">
        <f>VLOOKUP(H29,Szorzótábla!$A$1:$B$11,2,FALSE)</f>
        <v>260</v>
      </c>
      <c r="J29" s="18">
        <f t="shared" si="0"/>
        <v>0</v>
      </c>
      <c r="K29" s="5">
        <f>VLOOKUP($A29,gyakoriságok!$A$1:$F$39,2,FALSE)</f>
        <v>0</v>
      </c>
      <c r="L29" s="5">
        <f>VLOOKUP($A29,gyakoriságok!$A$1:$F$39,3,FALSE)</f>
        <v>0</v>
      </c>
      <c r="M29" s="5">
        <f>VLOOKUP($A29,gyakoriságok!$A$1:$F$39,4,FALSE)</f>
        <v>0</v>
      </c>
      <c r="N29" s="5">
        <f>VLOOKUP($A29,gyakoriságok!$A$1:$F$39,5,FALSE)</f>
        <v>0</v>
      </c>
      <c r="O29" s="5">
        <f>VLOOKUP($A29,gyakoriságok!$A$1:$F$39,6,FALSE)</f>
        <v>0</v>
      </c>
      <c r="P29" s="19">
        <f t="shared" si="1"/>
        <v>0</v>
      </c>
    </row>
    <row r="30" spans="1:16" x14ac:dyDescent="0.3">
      <c r="A30" s="17" t="s">
        <v>53</v>
      </c>
      <c r="B30" s="17">
        <v>0</v>
      </c>
      <c r="C30" s="17">
        <v>0</v>
      </c>
      <c r="D30" s="17">
        <v>0</v>
      </c>
      <c r="E30" s="17">
        <v>4221</v>
      </c>
      <c r="F30" s="17">
        <v>272</v>
      </c>
      <c r="G30" s="17"/>
      <c r="H30" s="17" t="s">
        <v>15</v>
      </c>
      <c r="I30" s="17">
        <f>VLOOKUP(H30,Szorzótábla!$A$1:$B$11,2,FALSE)</f>
        <v>365</v>
      </c>
      <c r="J30" s="18">
        <f t="shared" si="0"/>
        <v>1639945</v>
      </c>
      <c r="K30" s="5">
        <f>VLOOKUP($A30,gyakoriságok!$A$1:$F$39,2,FALSE)</f>
        <v>0</v>
      </c>
      <c r="L30" s="11" t="str">
        <f>VLOOKUP($A30,gyakoriságok!$A$1:$F$39,3,FALSE)</f>
        <v>XXXXXXX</v>
      </c>
      <c r="M30" s="11" t="str">
        <f>VLOOKUP($A30,gyakoriságok!$A$1:$F$39,4,FALSE)</f>
        <v>XXXXXXX</v>
      </c>
      <c r="N30" s="11" t="str">
        <f>VLOOKUP($A30,gyakoriságok!$A$1:$F$39,5,FALSE)</f>
        <v>XXXXXXX</v>
      </c>
      <c r="O30" s="11" t="str">
        <f>VLOOKUP($A30,gyakoriságok!$A$1:$F$39,6,FALSE)</f>
        <v>XXXXXXX</v>
      </c>
      <c r="P30" s="19">
        <f t="shared" si="1"/>
        <v>0</v>
      </c>
    </row>
    <row r="31" spans="1:16" x14ac:dyDescent="0.3">
      <c r="A31" s="20" t="s">
        <v>54</v>
      </c>
      <c r="B31" s="20">
        <v>500</v>
      </c>
      <c r="C31" s="20">
        <v>500</v>
      </c>
      <c r="D31" s="20">
        <v>500</v>
      </c>
      <c r="E31" s="20">
        <v>300</v>
      </c>
      <c r="F31" s="20">
        <v>100</v>
      </c>
      <c r="G31" s="20"/>
      <c r="H31" s="17" t="s">
        <v>20</v>
      </c>
      <c r="I31" s="17">
        <f>VLOOKUP(H31,Szorzótábla!$A$1:$B$11,2,FALSE)</f>
        <v>2</v>
      </c>
      <c r="J31" s="18">
        <f t="shared" si="0"/>
        <v>3800</v>
      </c>
      <c r="K31" s="5">
        <f>VLOOKUP($A31,gyakoriságok!$A$1:$F$39,2,FALSE)</f>
        <v>0</v>
      </c>
      <c r="L31" s="11" t="str">
        <f>VLOOKUP($A31,gyakoriságok!$A$1:$F$39,3,FALSE)</f>
        <v>XXXXXXX</v>
      </c>
      <c r="M31" s="11" t="str">
        <f>VLOOKUP($A31,gyakoriságok!$A$1:$F$39,4,FALSE)</f>
        <v>XXXXXXX</v>
      </c>
      <c r="N31" s="11" t="str">
        <f>VLOOKUP($A31,gyakoriságok!$A$1:$F$39,5,FALSE)</f>
        <v>XXXXXXX</v>
      </c>
      <c r="O31" s="11" t="str">
        <f>VLOOKUP($A31,gyakoriságok!$A$1:$F$39,6,FALSE)</f>
        <v>XXXXXXX</v>
      </c>
      <c r="P31" s="19">
        <f t="shared" si="1"/>
        <v>0</v>
      </c>
    </row>
    <row r="32" spans="1:16" ht="28.8" x14ac:dyDescent="0.3">
      <c r="A32" s="20" t="s">
        <v>55</v>
      </c>
      <c r="B32" s="20">
        <v>100</v>
      </c>
      <c r="C32" s="20">
        <v>50</v>
      </c>
      <c r="D32" s="20">
        <v>100</v>
      </c>
      <c r="E32" s="20">
        <v>100</v>
      </c>
      <c r="F32" s="20">
        <v>0</v>
      </c>
      <c r="G32" s="20"/>
      <c r="H32" s="17" t="s">
        <v>22</v>
      </c>
      <c r="I32" s="17">
        <f>VLOOKUP(H32,Szorzótábla!$A$1:$B$11,2,FALSE)</f>
        <v>1</v>
      </c>
      <c r="J32" s="18">
        <f t="shared" si="0"/>
        <v>350</v>
      </c>
      <c r="K32" s="5">
        <f>VLOOKUP($A32,gyakoriságok!$A$1:$F$39,2,FALSE)</f>
        <v>0</v>
      </c>
      <c r="L32" s="11" t="str">
        <f>VLOOKUP($A32,gyakoriságok!$A$1:$F$39,3,FALSE)</f>
        <v>XXXXXXX</v>
      </c>
      <c r="M32" s="11" t="str">
        <f>VLOOKUP($A32,gyakoriságok!$A$1:$F$39,4,FALSE)</f>
        <v>XXXXXXX</v>
      </c>
      <c r="N32" s="11" t="str">
        <f>VLOOKUP($A32,gyakoriságok!$A$1:$F$39,5,FALSE)</f>
        <v>XXXXXXX</v>
      </c>
      <c r="O32" s="11" t="str">
        <f>VLOOKUP($A32,gyakoriságok!$A$1:$F$39,6,FALSE)</f>
        <v>XXXXXXX</v>
      </c>
      <c r="P32" s="19">
        <f t="shared" si="1"/>
        <v>0</v>
      </c>
    </row>
    <row r="33" spans="1:16" x14ac:dyDescent="0.3">
      <c r="A33" s="20" t="s">
        <v>56</v>
      </c>
      <c r="B33" s="20">
        <v>0</v>
      </c>
      <c r="C33" s="20">
        <v>0</v>
      </c>
      <c r="D33" s="20">
        <v>0</v>
      </c>
      <c r="E33" s="20">
        <v>0</v>
      </c>
      <c r="F33" s="20">
        <v>0</v>
      </c>
      <c r="G33" s="20"/>
      <c r="H33" s="17" t="s">
        <v>15</v>
      </c>
      <c r="I33" s="17">
        <f>VLOOKUP(H33,Szorzótábla!$A$1:$B$11,2,FALSE)</f>
        <v>365</v>
      </c>
      <c r="J33" s="18">
        <f t="shared" si="0"/>
        <v>0</v>
      </c>
      <c r="K33" s="5">
        <f>VLOOKUP($A33,gyakoriságok!$A$1:$F$39,2,FALSE)</f>
        <v>0</v>
      </c>
      <c r="L33" s="11" t="str">
        <f>VLOOKUP($A33,gyakoriságok!$A$1:$F$39,3,FALSE)</f>
        <v>XXXXXXX</v>
      </c>
      <c r="M33" s="11" t="str">
        <f>VLOOKUP($A33,gyakoriságok!$A$1:$F$39,4,FALSE)</f>
        <v>XXXXXXX</v>
      </c>
      <c r="N33" s="11" t="str">
        <f>VLOOKUP($A33,gyakoriságok!$A$1:$F$39,5,FALSE)</f>
        <v>XXXXXXX</v>
      </c>
      <c r="O33" s="11" t="str">
        <f>VLOOKUP($A33,gyakoriságok!$A$1:$F$39,6,FALSE)</f>
        <v>XXXXXXX</v>
      </c>
      <c r="P33" s="19">
        <f t="shared" si="1"/>
        <v>0</v>
      </c>
    </row>
    <row r="34" spans="1:16" x14ac:dyDescent="0.3">
      <c r="A34" s="20" t="s">
        <v>57</v>
      </c>
      <c r="B34" s="20">
        <v>1000</v>
      </c>
      <c r="C34" s="20">
        <v>300</v>
      </c>
      <c r="D34" s="20">
        <v>1000</v>
      </c>
      <c r="E34" s="20">
        <v>0</v>
      </c>
      <c r="F34" s="20">
        <v>0</v>
      </c>
      <c r="G34" s="20"/>
      <c r="H34" s="17" t="s">
        <v>22</v>
      </c>
      <c r="I34" s="17">
        <f>VLOOKUP(H34,Szorzótábla!$A$1:$B$11,2,FALSE)</f>
        <v>1</v>
      </c>
      <c r="J34" s="18">
        <f t="shared" si="0"/>
        <v>2300</v>
      </c>
      <c r="K34" s="5">
        <f>VLOOKUP($A34,gyakoriságok!$A$1:$F$39,2,FALSE)</f>
        <v>0</v>
      </c>
      <c r="L34" s="11" t="str">
        <f>VLOOKUP($A34,gyakoriságok!$A$1:$F$39,3,FALSE)</f>
        <v>XXXXXXX</v>
      </c>
      <c r="M34" s="11" t="str">
        <f>VLOOKUP($A34,gyakoriságok!$A$1:$F$39,4,FALSE)</f>
        <v>XXXXXXX</v>
      </c>
      <c r="N34" s="11" t="str">
        <f>VLOOKUP($A34,gyakoriságok!$A$1:$F$39,5,FALSE)</f>
        <v>XXXXXXX</v>
      </c>
      <c r="O34" s="11" t="str">
        <f>VLOOKUP($A34,gyakoriságok!$A$1:$F$39,6,FALSE)</f>
        <v>XXXXXXX</v>
      </c>
      <c r="P34" s="19">
        <f t="shared" si="1"/>
        <v>0</v>
      </c>
    </row>
    <row r="35" spans="1:16" x14ac:dyDescent="0.3">
      <c r="A35" s="20" t="s">
        <v>64</v>
      </c>
      <c r="B35" s="20">
        <v>0</v>
      </c>
      <c r="C35" s="20">
        <v>6</v>
      </c>
      <c r="D35" s="20">
        <v>0</v>
      </c>
      <c r="E35" s="20">
        <v>0</v>
      </c>
      <c r="F35" s="20">
        <v>0</v>
      </c>
      <c r="G35" s="20"/>
      <c r="H35" s="17" t="s">
        <v>18</v>
      </c>
      <c r="I35" s="17">
        <f>VLOOKUP(H35,Szorzótábla!$A$1:$B$11,2,FALSE)</f>
        <v>12</v>
      </c>
      <c r="J35" s="18">
        <f t="shared" si="0"/>
        <v>72</v>
      </c>
      <c r="K35" s="5">
        <f>VLOOKUP($A35,gyakoriságok!$A$1:$F$39,2,FALSE)</f>
        <v>0</v>
      </c>
      <c r="L35" s="11" t="str">
        <f>VLOOKUP($A35,gyakoriságok!$A$1:$F$39,3,FALSE)</f>
        <v>XXXXXXX</v>
      </c>
      <c r="M35" s="11" t="str">
        <f>VLOOKUP($A35,gyakoriságok!$A$1:$F$39,4,FALSE)</f>
        <v>XXXXXXX</v>
      </c>
      <c r="N35" s="11" t="str">
        <f>VLOOKUP($A35,gyakoriságok!$A$1:$F$39,5,FALSE)</f>
        <v>XXXXXXX</v>
      </c>
      <c r="O35" s="11" t="str">
        <f>VLOOKUP($A35,gyakoriságok!$A$1:$F$39,6,FALSE)</f>
        <v>XXXXXXX</v>
      </c>
      <c r="P35" s="19">
        <f t="shared" si="1"/>
        <v>0</v>
      </c>
    </row>
    <row r="36" spans="1:16" x14ac:dyDescent="0.3">
      <c r="A36" s="20" t="s">
        <v>58</v>
      </c>
      <c r="B36" s="20">
        <v>130</v>
      </c>
      <c r="C36" s="20">
        <v>62</v>
      </c>
      <c r="D36" s="20">
        <v>208</v>
      </c>
      <c r="E36" s="20">
        <v>0</v>
      </c>
      <c r="F36" s="20">
        <v>0</v>
      </c>
      <c r="G36" s="20"/>
      <c r="H36" s="17" t="s">
        <v>17</v>
      </c>
      <c r="I36" s="17">
        <f>VLOOKUP(H36,Szorzótábla!$A$1:$B$11,2,FALSE)</f>
        <v>52</v>
      </c>
      <c r="J36" s="18">
        <f t="shared" si="0"/>
        <v>20800</v>
      </c>
      <c r="K36" s="5">
        <f>VLOOKUP($A36,gyakoriságok!$A$1:$F$39,2,FALSE)</f>
        <v>0</v>
      </c>
      <c r="L36" s="11" t="str">
        <f>VLOOKUP($A36,gyakoriságok!$A$1:$F$39,3,FALSE)</f>
        <v>XXXXXXX</v>
      </c>
      <c r="M36" s="11" t="str">
        <f>VLOOKUP($A36,gyakoriságok!$A$1:$F$39,4,FALSE)</f>
        <v>XXXXXXX</v>
      </c>
      <c r="N36" s="11" t="str">
        <f>VLOOKUP($A36,gyakoriságok!$A$1:$F$39,5,FALSE)</f>
        <v>XXXXXXX</v>
      </c>
      <c r="O36" s="11" t="str">
        <f>VLOOKUP($A36,gyakoriságok!$A$1:$F$39,6,FALSE)</f>
        <v>XXXXXXX</v>
      </c>
      <c r="P36" s="19">
        <f t="shared" si="1"/>
        <v>0</v>
      </c>
    </row>
    <row r="37" spans="1:16" ht="28.8" x14ac:dyDescent="0.3">
      <c r="A37" s="20" t="s">
        <v>59</v>
      </c>
      <c r="B37" s="20">
        <v>130</v>
      </c>
      <c r="C37" s="20">
        <v>62</v>
      </c>
      <c r="D37" s="20">
        <v>419</v>
      </c>
      <c r="E37" s="20">
        <v>0</v>
      </c>
      <c r="F37" s="20">
        <v>0</v>
      </c>
      <c r="G37" s="20"/>
      <c r="H37" s="17" t="s">
        <v>18</v>
      </c>
      <c r="I37" s="17">
        <f>VLOOKUP(H37,Szorzótábla!$A$1:$B$11,2,FALSE)</f>
        <v>12</v>
      </c>
      <c r="J37" s="18">
        <f t="shared" si="0"/>
        <v>7332</v>
      </c>
      <c r="K37" s="5">
        <f>VLOOKUP($A37,gyakoriságok!$A$1:$F$39,2,FALSE)</f>
        <v>0</v>
      </c>
      <c r="L37" s="11" t="str">
        <f>VLOOKUP($A37,gyakoriságok!$A$1:$F$39,3,FALSE)</f>
        <v>XXXXXXX</v>
      </c>
      <c r="M37" s="11" t="str">
        <f>VLOOKUP($A37,gyakoriságok!$A$1:$F$39,4,FALSE)</f>
        <v>XXXXXXX</v>
      </c>
      <c r="N37" s="11" t="str">
        <f>VLOOKUP($A37,gyakoriságok!$A$1:$F$39,5,FALSE)</f>
        <v>XXXXXXX</v>
      </c>
      <c r="O37" s="11" t="str">
        <f>VLOOKUP($A37,gyakoriságok!$A$1:$F$39,6,FALSE)</f>
        <v>XXXXXXX</v>
      </c>
      <c r="P37" s="19">
        <f t="shared" si="1"/>
        <v>0</v>
      </c>
    </row>
    <row r="38" spans="1:16" ht="28.8" x14ac:dyDescent="0.3">
      <c r="A38" s="20" t="s">
        <v>60</v>
      </c>
      <c r="B38" s="20">
        <v>130</v>
      </c>
      <c r="C38" s="20">
        <v>62</v>
      </c>
      <c r="D38" s="20">
        <v>419</v>
      </c>
      <c r="E38" s="20">
        <v>0</v>
      </c>
      <c r="F38" s="20">
        <v>0</v>
      </c>
      <c r="G38" s="20"/>
      <c r="H38" s="17" t="s">
        <v>18</v>
      </c>
      <c r="I38" s="17">
        <f>VLOOKUP(H38,Szorzótábla!$A$1:$B$11,2,FALSE)</f>
        <v>12</v>
      </c>
      <c r="J38" s="18">
        <f t="shared" si="0"/>
        <v>7332</v>
      </c>
      <c r="K38" s="5">
        <f>VLOOKUP($A38,gyakoriságok!$A$1:$F$39,2,FALSE)</f>
        <v>0</v>
      </c>
      <c r="L38" s="11" t="str">
        <f>VLOOKUP($A38,gyakoriságok!$A$1:$F$39,3,FALSE)</f>
        <v>XXXXXXX</v>
      </c>
      <c r="M38" s="11" t="str">
        <f>VLOOKUP($A38,gyakoriságok!$A$1:$F$39,4,FALSE)</f>
        <v>XXXXXXX</v>
      </c>
      <c r="N38" s="11" t="str">
        <f>VLOOKUP($A38,gyakoriságok!$A$1:$F$39,5,FALSE)</f>
        <v>XXXXXXX</v>
      </c>
      <c r="O38" s="11" t="str">
        <f>VLOOKUP($A38,gyakoriságok!$A$1:$F$39,6,FALSE)</f>
        <v>XXXXXXX</v>
      </c>
      <c r="P38" s="19">
        <f t="shared" si="1"/>
        <v>0</v>
      </c>
    </row>
    <row r="39" spans="1:16" x14ac:dyDescent="0.3">
      <c r="A39" s="20" t="s">
        <v>61</v>
      </c>
      <c r="B39" s="20">
        <v>16</v>
      </c>
      <c r="C39" s="20">
        <v>4</v>
      </c>
      <c r="D39" s="20">
        <v>8</v>
      </c>
      <c r="E39" s="20">
        <v>8</v>
      </c>
      <c r="F39" s="20">
        <v>0</v>
      </c>
      <c r="G39" s="20"/>
      <c r="H39" s="17" t="s">
        <v>15</v>
      </c>
      <c r="I39" s="17">
        <f>VLOOKUP(H39,Szorzótábla!$A$1:$B$11,2,FALSE)</f>
        <v>365</v>
      </c>
      <c r="J39" s="18">
        <f t="shared" si="0"/>
        <v>13140</v>
      </c>
      <c r="K39" s="5">
        <f>VLOOKUP($A39,gyakoriságok!$A$1:$F$39,2,FALSE)</f>
        <v>0</v>
      </c>
      <c r="L39" s="11" t="str">
        <f>VLOOKUP($A39,gyakoriságok!$A$1:$F$39,3,FALSE)</f>
        <v>XXXXXXX</v>
      </c>
      <c r="M39" s="11" t="str">
        <f>VLOOKUP($A39,gyakoriságok!$A$1:$F$39,4,FALSE)</f>
        <v>XXXXXXX</v>
      </c>
      <c r="N39" s="11" t="str">
        <f>VLOOKUP($A39,gyakoriságok!$A$1:$F$39,5,FALSE)</f>
        <v>XXXXXXX</v>
      </c>
      <c r="O39" s="11" t="str">
        <f>VLOOKUP($A39,gyakoriságok!$A$1:$F$39,6,FALSE)</f>
        <v>XXXXXXX</v>
      </c>
      <c r="P39" s="19">
        <f t="shared" si="1"/>
        <v>0</v>
      </c>
    </row>
    <row r="40" spans="1:16" x14ac:dyDescent="0.3">
      <c r="A40" s="20" t="s">
        <v>62</v>
      </c>
      <c r="B40" s="20"/>
      <c r="C40" s="20"/>
      <c r="D40" s="20"/>
      <c r="E40" s="20"/>
      <c r="F40" s="20">
        <v>12</v>
      </c>
      <c r="G40" s="20"/>
      <c r="H40" s="17" t="s">
        <v>17</v>
      </c>
      <c r="I40" s="17">
        <f>VLOOKUP(H40,Szorzótábla!$A$1:$B$11,2,FALSE)</f>
        <v>52</v>
      </c>
      <c r="J40" s="18">
        <f t="shared" si="0"/>
        <v>624</v>
      </c>
      <c r="K40" s="5">
        <f>VLOOKUP($A40,gyakoriságok!$A$1:$F$39,2,FALSE)</f>
        <v>0</v>
      </c>
      <c r="L40" s="11" t="str">
        <f>VLOOKUP($A40,gyakoriságok!$A$1:$F$39,3,FALSE)</f>
        <v>XXXXXXX</v>
      </c>
      <c r="M40" s="11" t="str">
        <f>VLOOKUP($A40,gyakoriságok!$A$1:$F$39,4,FALSE)</f>
        <v>XXXXXXX</v>
      </c>
      <c r="N40" s="11" t="str">
        <f>VLOOKUP($A40,gyakoriságok!$A$1:$F$39,5,FALSE)</f>
        <v>XXXXXXX</v>
      </c>
      <c r="O40" s="11" t="str">
        <f>VLOOKUP($A40,gyakoriságok!$A$1:$F$39,6,FALSE)</f>
        <v>XXXXXXX</v>
      </c>
      <c r="P40" s="19">
        <f t="shared" si="1"/>
        <v>0</v>
      </c>
    </row>
    <row r="41" spans="1:16" x14ac:dyDescent="0.3">
      <c r="A41" s="17" t="s">
        <v>10</v>
      </c>
      <c r="B41" s="17">
        <f>SUM(B3:B30)-B20-B21</f>
        <v>36705</v>
      </c>
      <c r="C41" s="17">
        <f t="shared" ref="C41:F41" si="2">SUM(C3:C30)-C20-C21</f>
        <v>8075</v>
      </c>
      <c r="D41" s="17">
        <f t="shared" si="2"/>
        <v>9271</v>
      </c>
      <c r="E41" s="17">
        <f t="shared" si="2"/>
        <v>5159</v>
      </c>
      <c r="F41" s="17">
        <f t="shared" si="2"/>
        <v>515</v>
      </c>
      <c r="G41" s="17"/>
      <c r="H41" s="17"/>
      <c r="I41" s="17"/>
      <c r="J41" s="18">
        <f>SUM(J3:J40)-J20-J21</f>
        <v>14741346</v>
      </c>
      <c r="K41" s="11" t="s">
        <v>10</v>
      </c>
      <c r="L41" s="11"/>
      <c r="M41" s="11"/>
      <c r="N41" s="11"/>
      <c r="O41" s="11"/>
      <c r="P41" s="19">
        <f>SUM(P3:P40)</f>
        <v>0</v>
      </c>
    </row>
    <row r="42" spans="1:16" x14ac:dyDescent="0.3">
      <c r="B42" s="25" t="s">
        <v>63</v>
      </c>
    </row>
  </sheetData>
  <sheetProtection algorithmName="SHA-512" hashValue="/4Zr6DnGdUjDIgQBBqG9iDdu2Z2TIZh7v00I/5KViIvKST4AH81HNGO/Tc+8uYspkGfzj9qVrgnOykKLi7yTMQ==" saltValue="LwJzmHsFo1Zae5GnZDBz8g==" spinCount="100000" sheet="1" objects="1" scenarios="1"/>
  <pageMargins left="0.70866141732283472" right="0.70866141732283472" top="0.74803149606299213" bottom="0.35433070866141736" header="0.31496062992125984" footer="0.31496062992125984"/>
  <pageSetup paperSize="8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Szorzótábla!$A$1:$A$11</xm:f>
          </x14:formula1>
          <xm:sqref>H3:H40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E41"/>
  <sheetViews>
    <sheetView windowProtection="1" topLeftCell="A7" zoomScale="86" zoomScaleNormal="86" workbookViewId="0">
      <selection activeCell="N21" sqref="N21"/>
    </sheetView>
  </sheetViews>
  <sheetFormatPr defaultColWidth="9.109375" defaultRowHeight="14.4" x14ac:dyDescent="0.3"/>
  <cols>
    <col min="1" max="1" width="46.5546875" style="25" customWidth="1"/>
    <col min="2" max="2" width="15.6640625" style="25" customWidth="1"/>
    <col min="3" max="7" width="15.6640625" style="25" hidden="1" customWidth="1"/>
    <col min="8" max="8" width="26.109375" style="25" customWidth="1"/>
    <col min="9" max="9" width="12.33203125" style="25" customWidth="1"/>
    <col min="10" max="10" width="13.5546875" style="26" customWidth="1"/>
    <col min="11" max="11" width="13.6640625" style="22" customWidth="1"/>
    <col min="12" max="13" width="13.5546875" style="22" customWidth="1"/>
    <col min="14" max="14" width="13.33203125" style="22" customWidth="1"/>
    <col min="15" max="15" width="13.109375" style="22" customWidth="1"/>
    <col min="16" max="16" width="11.6640625" style="22" customWidth="1"/>
    <col min="17" max="16384" width="9.109375" style="22"/>
  </cols>
  <sheetData>
    <row r="1" spans="1:31" s="21" customFormat="1" ht="57" customHeight="1" x14ac:dyDescent="0.3">
      <c r="A1" s="15" t="s">
        <v>65</v>
      </c>
      <c r="B1" s="13" t="s">
        <v>97</v>
      </c>
      <c r="C1" s="13"/>
      <c r="D1" s="13"/>
      <c r="E1" s="13"/>
      <c r="F1" s="13"/>
      <c r="G1" s="13"/>
      <c r="H1" s="13" t="s">
        <v>12</v>
      </c>
      <c r="I1" s="13" t="s">
        <v>12</v>
      </c>
      <c r="J1" s="14" t="s">
        <v>14</v>
      </c>
      <c r="K1" s="15" t="s">
        <v>0</v>
      </c>
      <c r="L1" s="15" t="s">
        <v>1</v>
      </c>
      <c r="M1" s="15" t="s">
        <v>2</v>
      </c>
      <c r="N1" s="15" t="s">
        <v>3</v>
      </c>
      <c r="O1" s="15" t="s">
        <v>4</v>
      </c>
      <c r="P1" s="15" t="s">
        <v>5</v>
      </c>
      <c r="AE1" s="22"/>
    </row>
    <row r="2" spans="1:31" s="23" customFormat="1" x14ac:dyDescent="0.3">
      <c r="A2" s="15" t="s">
        <v>6</v>
      </c>
      <c r="B2" s="13" t="s">
        <v>11</v>
      </c>
      <c r="C2" s="13"/>
      <c r="D2" s="13"/>
      <c r="E2" s="13"/>
      <c r="F2" s="13"/>
      <c r="G2" s="13"/>
      <c r="H2" s="13" t="s">
        <v>24</v>
      </c>
      <c r="I2" s="13" t="s">
        <v>13</v>
      </c>
      <c r="J2" s="14" t="s">
        <v>7</v>
      </c>
      <c r="K2" s="16" t="s">
        <v>8</v>
      </c>
      <c r="L2" s="16" t="s">
        <v>8</v>
      </c>
      <c r="M2" s="16" t="s">
        <v>8</v>
      </c>
      <c r="N2" s="16" t="s">
        <v>8</v>
      </c>
      <c r="O2" s="16" t="s">
        <v>8</v>
      </c>
      <c r="P2" s="16" t="s">
        <v>9</v>
      </c>
      <c r="AE2" s="22"/>
    </row>
    <row r="3" spans="1:31" x14ac:dyDescent="0.3">
      <c r="A3" s="17" t="s">
        <v>27</v>
      </c>
      <c r="B3" s="17">
        <v>1459</v>
      </c>
      <c r="C3" s="17"/>
      <c r="D3" s="17"/>
      <c r="E3" s="17"/>
      <c r="F3" s="17"/>
      <c r="G3" s="17"/>
      <c r="H3" s="17" t="s">
        <v>21</v>
      </c>
      <c r="I3" s="17">
        <f>VLOOKUP(H3,Szorzótábla!$A$1:$B$11,2,FALSE)</f>
        <v>220</v>
      </c>
      <c r="J3" s="18">
        <f t="shared" ref="J3:J40" si="0">B3*I3</f>
        <v>320980</v>
      </c>
      <c r="K3" s="5">
        <f>VLOOKUP($A3,gyakoriságok!$A$1:$F$39,2,FALSE)</f>
        <v>0</v>
      </c>
      <c r="L3" s="5">
        <f>VLOOKUP($A3,gyakoriságok!$A$1:$F$39,3,FALSE)</f>
        <v>0</v>
      </c>
      <c r="M3" s="5">
        <f>VLOOKUP($A3,gyakoriságok!$A$1:$F$39,4,FALSE)</f>
        <v>0</v>
      </c>
      <c r="N3" s="5">
        <f>VLOOKUP($A3,gyakoriságok!$A$1:$F$39,5,FALSE)</f>
        <v>0</v>
      </c>
      <c r="O3" s="5">
        <f>VLOOKUP($A3,gyakoriságok!$A$1:$F$39,6,FALSE)</f>
        <v>0</v>
      </c>
      <c r="P3" s="19">
        <f>SUMIF(K3,"&gt;0")*J3+SUMIF(L3,"&gt;0")/30*J3+SUMIF(M3,"&gt;0")/90*J3+SUMIF(N3,"&gt;0")/180*J3+SUMIF(O3,"&gt;0")/360*J3</f>
        <v>0</v>
      </c>
    </row>
    <row r="4" spans="1:31" x14ac:dyDescent="0.3">
      <c r="A4" s="17" t="s">
        <v>28</v>
      </c>
      <c r="B4" s="17">
        <v>0</v>
      </c>
      <c r="C4" s="17"/>
      <c r="D4" s="17"/>
      <c r="E4" s="17"/>
      <c r="F4" s="17"/>
      <c r="G4" s="17"/>
      <c r="H4" s="17" t="s">
        <v>15</v>
      </c>
      <c r="I4" s="17">
        <f>VLOOKUP(H4,Szorzótábla!$A$1:$B$11,2,FALSE)</f>
        <v>365</v>
      </c>
      <c r="J4" s="18">
        <f t="shared" si="0"/>
        <v>0</v>
      </c>
      <c r="K4" s="5">
        <f>VLOOKUP($A4,gyakoriságok!$A$1:$F$39,2,FALSE)</f>
        <v>0</v>
      </c>
      <c r="L4" s="5">
        <f>VLOOKUP($A4,gyakoriságok!$A$1:$F$39,3,FALSE)</f>
        <v>0</v>
      </c>
      <c r="M4" s="5">
        <f>VLOOKUP($A4,gyakoriságok!$A$1:$F$39,4,FALSE)</f>
        <v>0</v>
      </c>
      <c r="N4" s="5">
        <f>VLOOKUP($A4,gyakoriságok!$A$1:$F$39,5,FALSE)</f>
        <v>0</v>
      </c>
      <c r="O4" s="11" t="str">
        <f>VLOOKUP($A4,gyakoriságok!$A$1:$F$39,6,FALSE)</f>
        <v>XXXXXXX</v>
      </c>
      <c r="P4" s="19">
        <f t="shared" ref="P4:P40" si="1">SUMIF(K4,"&gt;0")*J4+SUMIF(L4,"&gt;0")/30*J4+SUMIF(M4,"&gt;0")/90*J4+SUMIF(N4,"&gt;0")/180*J4+SUMIF(O4,"&gt;0")/360*J4</f>
        <v>0</v>
      </c>
    </row>
    <row r="5" spans="1:31" x14ac:dyDescent="0.3">
      <c r="A5" s="17" t="s">
        <v>29</v>
      </c>
      <c r="B5" s="17">
        <v>156</v>
      </c>
      <c r="C5" s="17"/>
      <c r="D5" s="17"/>
      <c r="E5" s="17"/>
      <c r="F5" s="17"/>
      <c r="G5" s="17"/>
      <c r="H5" s="17" t="s">
        <v>21</v>
      </c>
      <c r="I5" s="17">
        <f>VLOOKUP(H5,Szorzótábla!$A$1:$B$11,2,FALSE)</f>
        <v>220</v>
      </c>
      <c r="J5" s="18">
        <f t="shared" si="0"/>
        <v>34320</v>
      </c>
      <c r="K5" s="5">
        <f>VLOOKUP($A5,gyakoriságok!$A$1:$F$39,2,FALSE)</f>
        <v>0</v>
      </c>
      <c r="L5" s="5">
        <f>VLOOKUP($A5,gyakoriságok!$A$1:$F$39,3,FALSE)</f>
        <v>0</v>
      </c>
      <c r="M5" s="5">
        <f>VLOOKUP($A5,gyakoriságok!$A$1:$F$39,4,FALSE)</f>
        <v>0</v>
      </c>
      <c r="N5" s="5">
        <f>VLOOKUP($A5,gyakoriságok!$A$1:$F$39,5,FALSE)</f>
        <v>0</v>
      </c>
      <c r="O5" s="11" t="str">
        <f>VLOOKUP($A5,gyakoriságok!$A$1:$F$39,6,FALSE)</f>
        <v>XXXXXXX</v>
      </c>
      <c r="P5" s="19">
        <f t="shared" si="1"/>
        <v>0</v>
      </c>
    </row>
    <row r="6" spans="1:31" x14ac:dyDescent="0.3">
      <c r="A6" s="17" t="s">
        <v>30</v>
      </c>
      <c r="B6" s="17">
        <v>304</v>
      </c>
      <c r="C6" s="17"/>
      <c r="D6" s="17"/>
      <c r="E6" s="17"/>
      <c r="F6" s="17"/>
      <c r="G6" s="17"/>
      <c r="H6" s="17" t="s">
        <v>21</v>
      </c>
      <c r="I6" s="17">
        <f>VLOOKUP(H6,Szorzótábla!$A$1:$B$11,2,FALSE)</f>
        <v>220</v>
      </c>
      <c r="J6" s="18">
        <f t="shared" si="0"/>
        <v>66880</v>
      </c>
      <c r="K6" s="5">
        <f>VLOOKUP($A6,gyakoriságok!$A$1:$F$39,2,FALSE)</f>
        <v>0</v>
      </c>
      <c r="L6" s="5">
        <f>VLOOKUP($A6,gyakoriságok!$A$1:$F$39,3,FALSE)</f>
        <v>0</v>
      </c>
      <c r="M6" s="5">
        <f>VLOOKUP($A6,gyakoriságok!$A$1:$F$39,4,FALSE)</f>
        <v>0</v>
      </c>
      <c r="N6" s="5">
        <f>VLOOKUP($A6,gyakoriságok!$A$1:$F$39,5,FALSE)</f>
        <v>0</v>
      </c>
      <c r="O6" s="5">
        <f>VLOOKUP($A6,gyakoriságok!$A$1:$F$39,6,FALSE)</f>
        <v>0</v>
      </c>
      <c r="P6" s="19">
        <f t="shared" si="1"/>
        <v>0</v>
      </c>
    </row>
    <row r="7" spans="1:31" x14ac:dyDescent="0.3">
      <c r="A7" s="17" t="s">
        <v>31</v>
      </c>
      <c r="B7" s="17">
        <v>7</v>
      </c>
      <c r="C7" s="17"/>
      <c r="D7" s="17"/>
      <c r="E7" s="17"/>
      <c r="F7" s="17"/>
      <c r="G7" s="17"/>
      <c r="H7" s="17" t="s">
        <v>21</v>
      </c>
      <c r="I7" s="17">
        <f>VLOOKUP(H7,Szorzótábla!$A$1:$B$11,2,FALSE)</f>
        <v>220</v>
      </c>
      <c r="J7" s="18">
        <f t="shared" si="0"/>
        <v>1540</v>
      </c>
      <c r="K7" s="5">
        <f>VLOOKUP($A7,gyakoriságok!$A$1:$F$39,2,FALSE)</f>
        <v>0</v>
      </c>
      <c r="L7" s="5">
        <f>VLOOKUP($A7,gyakoriságok!$A$1:$F$39,3,FALSE)</f>
        <v>0</v>
      </c>
      <c r="M7" s="5">
        <f>VLOOKUP($A7,gyakoriságok!$A$1:$F$39,4,FALSE)</f>
        <v>0</v>
      </c>
      <c r="N7" s="5">
        <f>VLOOKUP($A7,gyakoriságok!$A$1:$F$39,5,FALSE)</f>
        <v>0</v>
      </c>
      <c r="O7" s="5">
        <f>VLOOKUP($A7,gyakoriságok!$A$1:$F$39,6,FALSE)</f>
        <v>0</v>
      </c>
      <c r="P7" s="19">
        <f t="shared" si="1"/>
        <v>0</v>
      </c>
    </row>
    <row r="8" spans="1:31" x14ac:dyDescent="0.3">
      <c r="A8" s="17" t="s">
        <v>32</v>
      </c>
      <c r="B8" s="17">
        <v>108</v>
      </c>
      <c r="C8" s="17"/>
      <c r="D8" s="17"/>
      <c r="E8" s="17"/>
      <c r="F8" s="17"/>
      <c r="G8" s="17"/>
      <c r="H8" s="17" t="s">
        <v>21</v>
      </c>
      <c r="I8" s="17">
        <f>VLOOKUP(H8,Szorzótábla!$A$1:$B$11,2,FALSE)</f>
        <v>220</v>
      </c>
      <c r="J8" s="18">
        <f t="shared" si="0"/>
        <v>23760</v>
      </c>
      <c r="K8" s="5">
        <f>VLOOKUP($A8,gyakoriságok!$A$1:$F$39,2,FALSE)</f>
        <v>0</v>
      </c>
      <c r="L8" s="5">
        <f>VLOOKUP($A8,gyakoriságok!$A$1:$F$39,3,FALSE)</f>
        <v>0</v>
      </c>
      <c r="M8" s="5">
        <f>VLOOKUP($A8,gyakoriságok!$A$1:$F$39,4,FALSE)</f>
        <v>0</v>
      </c>
      <c r="N8" s="5">
        <f>VLOOKUP($A8,gyakoriságok!$A$1:$F$39,5,FALSE)</f>
        <v>0</v>
      </c>
      <c r="O8" s="5">
        <f>VLOOKUP($A8,gyakoriságok!$A$1:$F$39,6,FALSE)</f>
        <v>0</v>
      </c>
      <c r="P8" s="19">
        <f t="shared" si="1"/>
        <v>0</v>
      </c>
    </row>
    <row r="9" spans="1:31" ht="16.5" customHeight="1" x14ac:dyDescent="0.3">
      <c r="A9" s="17" t="s">
        <v>33</v>
      </c>
      <c r="B9" s="17">
        <v>649</v>
      </c>
      <c r="C9" s="17"/>
      <c r="D9" s="17"/>
      <c r="E9" s="17"/>
      <c r="F9" s="17"/>
      <c r="G9" s="17"/>
      <c r="H9" s="17" t="s">
        <v>21</v>
      </c>
      <c r="I9" s="17">
        <f>VLOOKUP(H9,Szorzótábla!$A$1:$B$11,2,FALSE)</f>
        <v>220</v>
      </c>
      <c r="J9" s="18">
        <f t="shared" si="0"/>
        <v>142780</v>
      </c>
      <c r="K9" s="5">
        <f>VLOOKUP($A9,gyakoriságok!$A$1:$F$39,2,FALSE)</f>
        <v>0</v>
      </c>
      <c r="L9" s="5">
        <f>VLOOKUP($A9,gyakoriságok!$A$1:$F$39,3,FALSE)</f>
        <v>0</v>
      </c>
      <c r="M9" s="5">
        <f>VLOOKUP($A9,gyakoriságok!$A$1:$F$39,4,FALSE)</f>
        <v>0</v>
      </c>
      <c r="N9" s="5">
        <f>VLOOKUP($A9,gyakoriságok!$A$1:$F$39,5,FALSE)</f>
        <v>0</v>
      </c>
      <c r="O9" s="5">
        <f>VLOOKUP($A9,gyakoriságok!$A$1:$F$39,6,FALSE)</f>
        <v>0</v>
      </c>
      <c r="P9" s="19">
        <f t="shared" si="1"/>
        <v>0</v>
      </c>
    </row>
    <row r="10" spans="1:31" x14ac:dyDescent="0.3">
      <c r="A10" s="17" t="s">
        <v>34</v>
      </c>
      <c r="B10" s="17">
        <v>215</v>
      </c>
      <c r="C10" s="17"/>
      <c r="D10" s="17"/>
      <c r="E10" s="17"/>
      <c r="F10" s="17"/>
      <c r="G10" s="17"/>
      <c r="H10" s="17" t="s">
        <v>21</v>
      </c>
      <c r="I10" s="17">
        <f>VLOOKUP(H10,Szorzótábla!$A$1:$B$11,2,FALSE)</f>
        <v>220</v>
      </c>
      <c r="J10" s="18">
        <f t="shared" si="0"/>
        <v>47300</v>
      </c>
      <c r="K10" s="5">
        <f>VLOOKUP($A10,gyakoriságok!$A$1:$F$39,2,FALSE)</f>
        <v>0</v>
      </c>
      <c r="L10" s="5">
        <f>VLOOKUP($A10,gyakoriságok!$A$1:$F$39,3,FALSE)</f>
        <v>0</v>
      </c>
      <c r="M10" s="5">
        <f>VLOOKUP($A10,gyakoriságok!$A$1:$F$39,4,FALSE)</f>
        <v>0</v>
      </c>
      <c r="N10" s="5">
        <f>VLOOKUP($A10,gyakoriságok!$A$1:$F$39,5,FALSE)</f>
        <v>0</v>
      </c>
      <c r="O10" s="5">
        <f>VLOOKUP($A10,gyakoriságok!$A$1:$F$39,6,FALSE)</f>
        <v>0</v>
      </c>
      <c r="P10" s="19">
        <f t="shared" si="1"/>
        <v>0</v>
      </c>
    </row>
    <row r="11" spans="1:31" ht="14.25" customHeight="1" x14ac:dyDescent="0.3">
      <c r="A11" s="17" t="s">
        <v>35</v>
      </c>
      <c r="B11" s="17">
        <v>2214</v>
      </c>
      <c r="C11" s="17"/>
      <c r="D11" s="17"/>
      <c r="E11" s="17"/>
      <c r="F11" s="17"/>
      <c r="G11" s="17"/>
      <c r="H11" s="17" t="s">
        <v>21</v>
      </c>
      <c r="I11" s="17">
        <f>VLOOKUP(H11,Szorzótábla!$A$1:$B$11,2,FALSE)</f>
        <v>220</v>
      </c>
      <c r="J11" s="18">
        <f t="shared" si="0"/>
        <v>487080</v>
      </c>
      <c r="K11" s="5">
        <f>VLOOKUP($A11,gyakoriságok!$A$1:$F$39,2,FALSE)</f>
        <v>0</v>
      </c>
      <c r="L11" s="5">
        <f>VLOOKUP($A11,gyakoriságok!$A$1:$F$39,3,FALSE)</f>
        <v>0</v>
      </c>
      <c r="M11" s="5">
        <f>VLOOKUP($A11,gyakoriságok!$A$1:$F$39,4,FALSE)</f>
        <v>0</v>
      </c>
      <c r="N11" s="5">
        <f>VLOOKUP($A11,gyakoriságok!$A$1:$F$39,5,FALSE)</f>
        <v>0</v>
      </c>
      <c r="O11" s="11" t="str">
        <f>VLOOKUP($A11,gyakoriságok!$A$1:$F$39,6,FALSE)</f>
        <v>XXXXXXX</v>
      </c>
      <c r="P11" s="19">
        <f t="shared" si="1"/>
        <v>0</v>
      </c>
    </row>
    <row r="12" spans="1:31" x14ac:dyDescent="0.3">
      <c r="A12" s="17" t="s">
        <v>36</v>
      </c>
      <c r="B12" s="17">
        <v>713</v>
      </c>
      <c r="C12" s="17"/>
      <c r="D12" s="17"/>
      <c r="E12" s="17"/>
      <c r="F12" s="17"/>
      <c r="G12" s="17"/>
      <c r="H12" s="17" t="s">
        <v>21</v>
      </c>
      <c r="I12" s="17">
        <f>VLOOKUP(H12,Szorzótábla!$A$1:$B$11,2,FALSE)</f>
        <v>220</v>
      </c>
      <c r="J12" s="18">
        <f t="shared" si="0"/>
        <v>156860</v>
      </c>
      <c r="K12" s="5">
        <f>VLOOKUP($A12,gyakoriságok!$A$1:$F$39,2,FALSE)</f>
        <v>0</v>
      </c>
      <c r="L12" s="5">
        <f>VLOOKUP($A12,gyakoriságok!$A$1:$F$39,3,FALSE)</f>
        <v>0</v>
      </c>
      <c r="M12" s="5">
        <f>VLOOKUP($A12,gyakoriságok!$A$1:$F$39,4,FALSE)</f>
        <v>0</v>
      </c>
      <c r="N12" s="5">
        <f>VLOOKUP($A12,gyakoriságok!$A$1:$F$39,5,FALSE)</f>
        <v>0</v>
      </c>
      <c r="O12" s="11" t="str">
        <f>VLOOKUP($A12,gyakoriságok!$A$1:$F$39,6,FALSE)</f>
        <v>XXXXXXX</v>
      </c>
      <c r="P12" s="19">
        <f t="shared" si="1"/>
        <v>0</v>
      </c>
    </row>
    <row r="13" spans="1:31" x14ac:dyDescent="0.3">
      <c r="A13" s="17" t="s">
        <v>37</v>
      </c>
      <c r="B13" s="17">
        <v>0</v>
      </c>
      <c r="C13" s="17"/>
      <c r="D13" s="17"/>
      <c r="E13" s="17"/>
      <c r="F13" s="17"/>
      <c r="G13" s="17"/>
      <c r="H13" s="17" t="s">
        <v>15</v>
      </c>
      <c r="I13" s="17">
        <f>VLOOKUP(H13,Szorzótábla!$A$1:$B$11,2,FALSE)</f>
        <v>365</v>
      </c>
      <c r="J13" s="18">
        <f t="shared" si="0"/>
        <v>0</v>
      </c>
      <c r="K13" s="5">
        <f>VLOOKUP($A13,gyakoriságok!$A$1:$F$39,2,FALSE)</f>
        <v>0</v>
      </c>
      <c r="L13" s="5">
        <f>VLOOKUP($A13,gyakoriságok!$A$1:$F$39,3,FALSE)</f>
        <v>0</v>
      </c>
      <c r="M13" s="5">
        <f>VLOOKUP($A13,gyakoriságok!$A$1:$F$39,4,FALSE)</f>
        <v>0</v>
      </c>
      <c r="N13" s="5">
        <f>VLOOKUP($A13,gyakoriságok!$A$1:$F$39,5,FALSE)</f>
        <v>0</v>
      </c>
      <c r="O13" s="5">
        <f>VLOOKUP($A13,gyakoriságok!$A$1:$F$39,6,FALSE)</f>
        <v>0</v>
      </c>
      <c r="P13" s="19">
        <f t="shared" si="1"/>
        <v>0</v>
      </c>
    </row>
    <row r="14" spans="1:31" x14ac:dyDescent="0.3">
      <c r="A14" s="17" t="s">
        <v>38</v>
      </c>
      <c r="B14" s="17">
        <v>177</v>
      </c>
      <c r="C14" s="17"/>
      <c r="D14" s="17"/>
      <c r="E14" s="17"/>
      <c r="F14" s="17"/>
      <c r="G14" s="17"/>
      <c r="H14" s="17" t="s">
        <v>21</v>
      </c>
      <c r="I14" s="17">
        <f>VLOOKUP(H14,Szorzótábla!$A$1:$B$11,2,FALSE)</f>
        <v>220</v>
      </c>
      <c r="J14" s="18">
        <f t="shared" si="0"/>
        <v>38940</v>
      </c>
      <c r="K14" s="5">
        <f>VLOOKUP($A14,gyakoriságok!$A$1:$F$39,2,FALSE)</f>
        <v>0</v>
      </c>
      <c r="L14" s="5">
        <f>VLOOKUP($A14,gyakoriságok!$A$1:$F$39,3,FALSE)</f>
        <v>0</v>
      </c>
      <c r="M14" s="5">
        <f>VLOOKUP($A14,gyakoriságok!$A$1:$F$39,4,FALSE)</f>
        <v>0</v>
      </c>
      <c r="N14" s="5">
        <f>VLOOKUP($A14,gyakoriságok!$A$1:$F$39,5,FALSE)</f>
        <v>0</v>
      </c>
      <c r="O14" s="11" t="str">
        <f>VLOOKUP($A14,gyakoriságok!$A$1:$F$39,6,FALSE)</f>
        <v>XXXXXXX</v>
      </c>
      <c r="P14" s="19">
        <f t="shared" si="1"/>
        <v>0</v>
      </c>
    </row>
    <row r="15" spans="1:31" x14ac:dyDescent="0.3">
      <c r="A15" s="17" t="s">
        <v>39</v>
      </c>
      <c r="B15" s="17">
        <v>0</v>
      </c>
      <c r="C15" s="17"/>
      <c r="D15" s="17"/>
      <c r="E15" s="17"/>
      <c r="F15" s="17"/>
      <c r="G15" s="17"/>
      <c r="H15" s="17" t="s">
        <v>16</v>
      </c>
      <c r="I15" s="17">
        <f>VLOOKUP(H15,Szorzótábla!$A$1:$B$11,2,FALSE)</f>
        <v>260</v>
      </c>
      <c r="J15" s="18">
        <f t="shared" si="0"/>
        <v>0</v>
      </c>
      <c r="K15" s="5">
        <f>VLOOKUP($A15,gyakoriságok!$A$1:$F$39,2,FALSE)</f>
        <v>0</v>
      </c>
      <c r="L15" s="5">
        <f>VLOOKUP($A15,gyakoriságok!$A$1:$F$39,3,FALSE)</f>
        <v>0</v>
      </c>
      <c r="M15" s="5">
        <f>VLOOKUP($A15,gyakoriságok!$A$1:$F$39,4,FALSE)</f>
        <v>0</v>
      </c>
      <c r="N15" s="5">
        <f>VLOOKUP($A15,gyakoriságok!$A$1:$F$39,5,FALSE)</f>
        <v>0</v>
      </c>
      <c r="O15" s="11" t="str">
        <f>VLOOKUP($A15,gyakoriságok!$A$1:$F$39,6,FALSE)</f>
        <v>XXXXXXX</v>
      </c>
      <c r="P15" s="19">
        <f t="shared" si="1"/>
        <v>0</v>
      </c>
    </row>
    <row r="16" spans="1:31" x14ac:dyDescent="0.3">
      <c r="A16" s="17" t="s">
        <v>40</v>
      </c>
      <c r="B16" s="17">
        <v>0</v>
      </c>
      <c r="C16" s="17"/>
      <c r="D16" s="17"/>
      <c r="E16" s="17"/>
      <c r="F16" s="17"/>
      <c r="G16" s="17"/>
      <c r="H16" s="17" t="s">
        <v>15</v>
      </c>
      <c r="I16" s="17">
        <f>VLOOKUP(H16,Szorzótábla!$A$1:$B$11,2,FALSE)</f>
        <v>365</v>
      </c>
      <c r="J16" s="18">
        <f t="shared" si="0"/>
        <v>0</v>
      </c>
      <c r="K16" s="5">
        <f>VLOOKUP($A16,gyakoriságok!$A$1:$F$39,2,FALSE)</f>
        <v>0</v>
      </c>
      <c r="L16" s="5">
        <f>VLOOKUP($A16,gyakoriságok!$A$1:$F$39,3,FALSE)</f>
        <v>0</v>
      </c>
      <c r="M16" s="5">
        <f>VLOOKUP($A16,gyakoriságok!$A$1:$F$39,4,FALSE)</f>
        <v>0</v>
      </c>
      <c r="N16" s="5">
        <f>VLOOKUP($A16,gyakoriságok!$A$1:$F$39,5,FALSE)</f>
        <v>0</v>
      </c>
      <c r="O16" s="5">
        <f>VLOOKUP($A16,gyakoriságok!$A$1:$F$39,6,FALSE)</f>
        <v>0</v>
      </c>
      <c r="P16" s="19">
        <f t="shared" si="1"/>
        <v>0</v>
      </c>
    </row>
    <row r="17" spans="1:16" ht="43.2" x14ac:dyDescent="0.3">
      <c r="A17" s="17" t="s">
        <v>41</v>
      </c>
      <c r="B17" s="17">
        <v>0</v>
      </c>
      <c r="C17" s="17"/>
      <c r="D17" s="17"/>
      <c r="E17" s="17"/>
      <c r="F17" s="17"/>
      <c r="G17" s="17"/>
      <c r="H17" s="17" t="s">
        <v>15</v>
      </c>
      <c r="I17" s="17">
        <f>VLOOKUP(H17,Szorzótábla!$A$1:$B$11,2,FALSE)</f>
        <v>365</v>
      </c>
      <c r="J17" s="18">
        <f t="shared" si="0"/>
        <v>0</v>
      </c>
      <c r="K17" s="5">
        <f>VLOOKUP($A17,gyakoriságok!$A$1:$F$39,2,FALSE)</f>
        <v>0</v>
      </c>
      <c r="L17" s="5">
        <f>VLOOKUP($A17,gyakoriságok!$A$1:$F$39,3,FALSE)</f>
        <v>0</v>
      </c>
      <c r="M17" s="5">
        <f>VLOOKUP($A17,gyakoriságok!$A$1:$F$39,4,FALSE)</f>
        <v>0</v>
      </c>
      <c r="N17" s="5">
        <f>VLOOKUP($A17,gyakoriságok!$A$1:$F$39,5,FALSE)</f>
        <v>0</v>
      </c>
      <c r="O17" s="5">
        <f>VLOOKUP($A17,gyakoriságok!$A$1:$F$39,6,FALSE)</f>
        <v>0</v>
      </c>
      <c r="P17" s="19">
        <f t="shared" si="1"/>
        <v>0</v>
      </c>
    </row>
    <row r="18" spans="1:16" x14ac:dyDescent="0.3">
      <c r="A18" s="17" t="s">
        <v>42</v>
      </c>
      <c r="B18" s="17">
        <v>0</v>
      </c>
      <c r="C18" s="17"/>
      <c r="D18" s="17"/>
      <c r="E18" s="17"/>
      <c r="F18" s="17"/>
      <c r="G18" s="17"/>
      <c r="H18" s="17" t="s">
        <v>15</v>
      </c>
      <c r="I18" s="17">
        <f>VLOOKUP(H18,Szorzótábla!$A$1:$B$11,2,FALSE)</f>
        <v>365</v>
      </c>
      <c r="J18" s="18">
        <f t="shared" si="0"/>
        <v>0</v>
      </c>
      <c r="K18" s="5">
        <f>VLOOKUP($A18,gyakoriságok!$A$1:$F$39,2,FALSE)</f>
        <v>0</v>
      </c>
      <c r="L18" s="5">
        <f>VLOOKUP($A18,gyakoriságok!$A$1:$F$39,3,FALSE)</f>
        <v>0</v>
      </c>
      <c r="M18" s="5">
        <f>VLOOKUP($A18,gyakoriságok!$A$1:$F$39,4,FALSE)</f>
        <v>0</v>
      </c>
      <c r="N18" s="5">
        <f>VLOOKUP($A18,gyakoriságok!$A$1:$F$39,5,FALSE)</f>
        <v>0</v>
      </c>
      <c r="O18" s="5">
        <f>VLOOKUP($A18,gyakoriságok!$A$1:$F$39,6,FALSE)</f>
        <v>0</v>
      </c>
      <c r="P18" s="19">
        <f t="shared" si="1"/>
        <v>0</v>
      </c>
    </row>
    <row r="19" spans="1:16" x14ac:dyDescent="0.3">
      <c r="A19" s="17" t="s">
        <v>43</v>
      </c>
      <c r="B19" s="17">
        <v>0</v>
      </c>
      <c r="C19" s="17"/>
      <c r="D19" s="17"/>
      <c r="E19" s="17"/>
      <c r="F19" s="17"/>
      <c r="G19" s="17"/>
      <c r="H19" s="17" t="s">
        <v>15</v>
      </c>
      <c r="I19" s="17">
        <f>VLOOKUP(H19,Szorzótábla!$A$1:$B$11,2,FALSE)</f>
        <v>365</v>
      </c>
      <c r="J19" s="18">
        <f t="shared" si="0"/>
        <v>0</v>
      </c>
      <c r="K19" s="5">
        <f>VLOOKUP($A19,gyakoriságok!$A$1:$F$39,2,FALSE)</f>
        <v>0</v>
      </c>
      <c r="L19" s="11" t="str">
        <f>VLOOKUP($A19,gyakoriságok!$A$1:$F$39,3,FALSE)</f>
        <v>XXXXXXX</v>
      </c>
      <c r="M19" s="11" t="str">
        <f>VLOOKUP($A19,gyakoriságok!$A$1:$F$39,4,FALSE)</f>
        <v>XXXXXXX</v>
      </c>
      <c r="N19" s="11" t="str">
        <f>VLOOKUP($A19,gyakoriságok!$A$1:$F$39,5,FALSE)</f>
        <v>XXXXXXX</v>
      </c>
      <c r="O19" s="11" t="str">
        <f>VLOOKUP($A19,gyakoriságok!$A$1:$F$39,6,FALSE)</f>
        <v>XXXXXXX</v>
      </c>
      <c r="P19" s="19">
        <f t="shared" si="1"/>
        <v>0</v>
      </c>
    </row>
    <row r="20" spans="1:16" x14ac:dyDescent="0.3">
      <c r="A20" s="17" t="s">
        <v>44</v>
      </c>
      <c r="B20" s="17">
        <v>0</v>
      </c>
      <c r="C20" s="17"/>
      <c r="D20" s="17"/>
      <c r="E20" s="17"/>
      <c r="F20" s="17"/>
      <c r="G20" s="17"/>
      <c r="H20" s="17" t="s">
        <v>15</v>
      </c>
      <c r="I20" s="17">
        <f>VLOOKUP(H20,Szorzótábla!$A$1:$B$11,2,FALSE)</f>
        <v>365</v>
      </c>
      <c r="J20" s="18">
        <f t="shared" si="0"/>
        <v>0</v>
      </c>
      <c r="K20" s="5">
        <f>VLOOKUP($A20,gyakoriságok!$A$1:$F$39,2,FALSE)</f>
        <v>0</v>
      </c>
      <c r="L20" s="5">
        <f>VLOOKUP($A20,gyakoriságok!$A$1:$F$39,3,FALSE)</f>
        <v>0</v>
      </c>
      <c r="M20" s="5">
        <f>VLOOKUP($A20,gyakoriságok!$A$1:$F$39,4,FALSE)</f>
        <v>0</v>
      </c>
      <c r="N20" s="5">
        <f>VLOOKUP($A20,gyakoriságok!$A$1:$F$39,5,FALSE)</f>
        <v>0</v>
      </c>
      <c r="O20" s="11" t="str">
        <f>VLOOKUP($A20,gyakoriságok!$A$1:$F$39,6,FALSE)</f>
        <v>XXXXXXX</v>
      </c>
      <c r="P20" s="19">
        <f t="shared" si="1"/>
        <v>0</v>
      </c>
    </row>
    <row r="21" spans="1:16" ht="28.8" x14ac:dyDescent="0.3">
      <c r="A21" s="17" t="s">
        <v>78</v>
      </c>
      <c r="B21" s="17">
        <v>0</v>
      </c>
      <c r="C21" s="17"/>
      <c r="D21" s="17"/>
      <c r="E21" s="17"/>
      <c r="F21" s="17"/>
      <c r="G21" s="17"/>
      <c r="H21" s="17" t="s">
        <v>15</v>
      </c>
      <c r="I21" s="17">
        <f>VLOOKUP(H21,Szorzótábla!$A$1:$B$11,2,FALSE)</f>
        <v>365</v>
      </c>
      <c r="J21" s="18">
        <f t="shared" si="0"/>
        <v>0</v>
      </c>
      <c r="K21" s="5">
        <f>VLOOKUP($A21,gyakoriságok!$A$1:$F$39,2,FALSE)</f>
        <v>0</v>
      </c>
      <c r="L21" s="11" t="str">
        <f>VLOOKUP($A21,gyakoriságok!$A$1:$F$39,3,FALSE)</f>
        <v>XXXXXXX</v>
      </c>
      <c r="M21" s="11" t="str">
        <f>VLOOKUP($A21,gyakoriságok!$A$1:$F$39,4,FALSE)</f>
        <v>XXXXXXX</v>
      </c>
      <c r="N21" s="11" t="str">
        <f>VLOOKUP($A21,gyakoriságok!$A$1:$F$39,5,FALSE)</f>
        <v>XXXXXXX</v>
      </c>
      <c r="O21" s="11" t="str">
        <f>VLOOKUP($A21,gyakoriságok!$A$1:$F$39,6,FALSE)</f>
        <v>XXXXXXX</v>
      </c>
      <c r="P21" s="19">
        <f t="shared" si="1"/>
        <v>0</v>
      </c>
    </row>
    <row r="22" spans="1:16" x14ac:dyDescent="0.3">
      <c r="A22" s="17" t="s">
        <v>45</v>
      </c>
      <c r="B22" s="17">
        <v>0</v>
      </c>
      <c r="C22" s="17"/>
      <c r="D22" s="17"/>
      <c r="E22" s="17"/>
      <c r="F22" s="17"/>
      <c r="G22" s="17"/>
      <c r="H22" s="17" t="s">
        <v>15</v>
      </c>
      <c r="I22" s="17">
        <f>VLOOKUP(H22,Szorzótábla!$A$1:$B$11,2,FALSE)</f>
        <v>365</v>
      </c>
      <c r="J22" s="18">
        <f t="shared" si="0"/>
        <v>0</v>
      </c>
      <c r="K22" s="5">
        <f>VLOOKUP($A22,gyakoriságok!$A$1:$F$39,2,FALSE)</f>
        <v>0</v>
      </c>
      <c r="L22" s="5">
        <f>VLOOKUP($A22,gyakoriságok!$A$1:$F$39,3,FALSE)</f>
        <v>0</v>
      </c>
      <c r="M22" s="5">
        <f>VLOOKUP($A22,gyakoriságok!$A$1:$F$39,4,FALSE)</f>
        <v>0</v>
      </c>
      <c r="N22" s="5">
        <f>VLOOKUP($A22,gyakoriságok!$A$1:$F$39,5,FALSE)</f>
        <v>0</v>
      </c>
      <c r="O22" s="5">
        <f>VLOOKUP($A22,gyakoriságok!$A$1:$F$39,6,FALSE)</f>
        <v>0</v>
      </c>
      <c r="P22" s="19">
        <f t="shared" si="1"/>
        <v>0</v>
      </c>
    </row>
    <row r="23" spans="1:16" x14ac:dyDescent="0.3">
      <c r="A23" s="17" t="s">
        <v>46</v>
      </c>
      <c r="B23" s="17">
        <v>6</v>
      </c>
      <c r="C23" s="17"/>
      <c r="D23" s="17"/>
      <c r="E23" s="17"/>
      <c r="F23" s="17"/>
      <c r="G23" s="17"/>
      <c r="H23" s="17" t="s">
        <v>15</v>
      </c>
      <c r="I23" s="17">
        <f>VLOOKUP(H23,Szorzótábla!$A$1:$B$11,2,FALSE)</f>
        <v>365</v>
      </c>
      <c r="J23" s="18">
        <f t="shared" si="0"/>
        <v>2190</v>
      </c>
      <c r="K23" s="5">
        <f>VLOOKUP($A23,gyakoriságok!$A$1:$F$39,2,FALSE)</f>
        <v>0</v>
      </c>
      <c r="L23" s="5">
        <f>VLOOKUP($A23,gyakoriságok!$A$1:$F$39,3,FALSE)</f>
        <v>0</v>
      </c>
      <c r="M23" s="5">
        <f>VLOOKUP($A23,gyakoriságok!$A$1:$F$39,4,FALSE)</f>
        <v>0</v>
      </c>
      <c r="N23" s="5">
        <f>VLOOKUP($A23,gyakoriságok!$A$1:$F$39,5,FALSE)</f>
        <v>0</v>
      </c>
      <c r="O23" s="5">
        <f>VLOOKUP($A23,gyakoriságok!$A$1:$F$39,6,FALSE)</f>
        <v>0</v>
      </c>
      <c r="P23" s="19">
        <f t="shared" si="1"/>
        <v>0</v>
      </c>
    </row>
    <row r="24" spans="1:16" x14ac:dyDescent="0.3">
      <c r="A24" s="17" t="s">
        <v>47</v>
      </c>
      <c r="B24" s="17">
        <v>0</v>
      </c>
      <c r="C24" s="17"/>
      <c r="D24" s="17"/>
      <c r="E24" s="17"/>
      <c r="F24" s="17"/>
      <c r="G24" s="17"/>
      <c r="H24" s="17" t="s">
        <v>15</v>
      </c>
      <c r="I24" s="17">
        <f>VLOOKUP(H24,Szorzótábla!$A$1:$B$11,2,FALSE)</f>
        <v>365</v>
      </c>
      <c r="J24" s="18">
        <f t="shared" si="0"/>
        <v>0</v>
      </c>
      <c r="K24" s="5">
        <f>VLOOKUP($A24,gyakoriságok!$A$1:$F$39,2,FALSE)</f>
        <v>0</v>
      </c>
      <c r="L24" s="5">
        <f>VLOOKUP($A24,gyakoriságok!$A$1:$F$39,3,FALSE)</f>
        <v>0</v>
      </c>
      <c r="M24" s="5">
        <f>VLOOKUP($A24,gyakoriságok!$A$1:$F$39,4,FALSE)</f>
        <v>0</v>
      </c>
      <c r="N24" s="5">
        <f>VLOOKUP($A24,gyakoriságok!$A$1:$F$39,5,FALSE)</f>
        <v>0</v>
      </c>
      <c r="O24" s="5">
        <f>VLOOKUP($A24,gyakoriságok!$A$1:$F$39,6,FALSE)</f>
        <v>0</v>
      </c>
      <c r="P24" s="19">
        <f t="shared" si="1"/>
        <v>0</v>
      </c>
    </row>
    <row r="25" spans="1:16" x14ac:dyDescent="0.3">
      <c r="A25" s="17" t="s">
        <v>48</v>
      </c>
      <c r="B25" s="17">
        <v>0</v>
      </c>
      <c r="C25" s="17"/>
      <c r="D25" s="17"/>
      <c r="E25" s="17"/>
      <c r="F25" s="17"/>
      <c r="G25" s="17"/>
      <c r="H25" s="17" t="s">
        <v>16</v>
      </c>
      <c r="I25" s="17">
        <f>VLOOKUP(H25,Szorzótábla!$A$1:$B$11,2,FALSE)</f>
        <v>260</v>
      </c>
      <c r="J25" s="18">
        <f t="shared" si="0"/>
        <v>0</v>
      </c>
      <c r="K25" s="5">
        <f>VLOOKUP($A25,gyakoriságok!$A$1:$F$39,2,FALSE)</f>
        <v>0</v>
      </c>
      <c r="L25" s="5">
        <f>VLOOKUP($A25,gyakoriságok!$A$1:$F$39,3,FALSE)</f>
        <v>0</v>
      </c>
      <c r="M25" s="5">
        <f>VLOOKUP($A25,gyakoriságok!$A$1:$F$39,4,FALSE)</f>
        <v>0</v>
      </c>
      <c r="N25" s="5">
        <f>VLOOKUP($A25,gyakoriságok!$A$1:$F$39,5,FALSE)</f>
        <v>0</v>
      </c>
      <c r="O25" s="5">
        <f>VLOOKUP($A25,gyakoriságok!$A$1:$F$39,6,FALSE)</f>
        <v>0</v>
      </c>
      <c r="P25" s="19">
        <f t="shared" si="1"/>
        <v>0</v>
      </c>
    </row>
    <row r="26" spans="1:16" x14ac:dyDescent="0.3">
      <c r="A26" s="17" t="s">
        <v>49</v>
      </c>
      <c r="B26" s="17">
        <v>0</v>
      </c>
      <c r="C26" s="17"/>
      <c r="D26" s="17"/>
      <c r="E26" s="17"/>
      <c r="F26" s="17"/>
      <c r="G26" s="17"/>
      <c r="H26" s="17" t="s">
        <v>15</v>
      </c>
      <c r="I26" s="17">
        <f>VLOOKUP(H26,Szorzótábla!$A$1:$B$11,2,FALSE)</f>
        <v>365</v>
      </c>
      <c r="J26" s="18">
        <f t="shared" si="0"/>
        <v>0</v>
      </c>
      <c r="K26" s="5">
        <f>VLOOKUP($A26,gyakoriságok!$A$1:$F$39,2,FALSE)</f>
        <v>0</v>
      </c>
      <c r="L26" s="5">
        <f>VLOOKUP($A26,gyakoriságok!$A$1:$F$39,3,FALSE)</f>
        <v>0</v>
      </c>
      <c r="M26" s="5">
        <f>VLOOKUP($A26,gyakoriságok!$A$1:$F$39,4,FALSE)</f>
        <v>0</v>
      </c>
      <c r="N26" s="5">
        <f>VLOOKUP($A26,gyakoriságok!$A$1:$F$39,5,FALSE)</f>
        <v>0</v>
      </c>
      <c r="O26" s="5">
        <f>VLOOKUP($A26,gyakoriságok!$A$1:$F$39,6,FALSE)</f>
        <v>0</v>
      </c>
      <c r="P26" s="19">
        <f t="shared" si="1"/>
        <v>0</v>
      </c>
    </row>
    <row r="27" spans="1:16" x14ac:dyDescent="0.3">
      <c r="A27" s="17" t="s">
        <v>50</v>
      </c>
      <c r="B27" s="17">
        <v>34</v>
      </c>
      <c r="C27" s="17"/>
      <c r="D27" s="17"/>
      <c r="E27" s="17"/>
      <c r="F27" s="17"/>
      <c r="G27" s="17"/>
      <c r="H27" s="17" t="s">
        <v>17</v>
      </c>
      <c r="I27" s="17">
        <f>VLOOKUP(H27,Szorzótábla!$A$1:$B$11,2,FALSE)</f>
        <v>52</v>
      </c>
      <c r="J27" s="18">
        <f t="shared" si="0"/>
        <v>1768</v>
      </c>
      <c r="K27" s="5">
        <f>VLOOKUP($A27,gyakoriságok!$A$1:$F$39,2,FALSE)</f>
        <v>0</v>
      </c>
      <c r="L27" s="11" t="str">
        <f>VLOOKUP($A27,gyakoriságok!$A$1:$F$39,3,FALSE)</f>
        <v>XXXXXXX</v>
      </c>
      <c r="M27" s="11" t="str">
        <f>VLOOKUP($A27,gyakoriságok!$A$1:$F$39,4,FALSE)</f>
        <v>XXXXXXX</v>
      </c>
      <c r="N27" s="11" t="str">
        <f>VLOOKUP($A27,gyakoriságok!$A$1:$F$39,5,FALSE)</f>
        <v>XXXXXXX</v>
      </c>
      <c r="O27" s="11" t="str">
        <f>VLOOKUP($A27,gyakoriságok!$A$1:$F$39,6,FALSE)</f>
        <v>XXXXXXX</v>
      </c>
      <c r="P27" s="19">
        <f t="shared" si="1"/>
        <v>0</v>
      </c>
    </row>
    <row r="28" spans="1:16" ht="28.8" x14ac:dyDescent="0.3">
      <c r="A28" s="17" t="s">
        <v>51</v>
      </c>
      <c r="B28" s="17">
        <v>0</v>
      </c>
      <c r="C28" s="17"/>
      <c r="D28" s="17"/>
      <c r="E28" s="17"/>
      <c r="F28" s="17"/>
      <c r="G28" s="17"/>
      <c r="H28" s="17" t="s">
        <v>15</v>
      </c>
      <c r="I28" s="17">
        <f>VLOOKUP(H28,Szorzótábla!$A$1:$B$11,2,FALSE)</f>
        <v>365</v>
      </c>
      <c r="J28" s="18">
        <f t="shared" si="0"/>
        <v>0</v>
      </c>
      <c r="K28" s="5">
        <f>VLOOKUP($A28,gyakoriságok!$A$1:$F$39,2,FALSE)</f>
        <v>0</v>
      </c>
      <c r="L28" s="5">
        <f>VLOOKUP($A28,gyakoriságok!$A$1:$F$39,3,FALSE)</f>
        <v>0</v>
      </c>
      <c r="M28" s="5">
        <f>VLOOKUP($A28,gyakoriságok!$A$1:$F$39,4,FALSE)</f>
        <v>0</v>
      </c>
      <c r="N28" s="5">
        <f>VLOOKUP($A28,gyakoriságok!$A$1:$F$39,5,FALSE)</f>
        <v>0</v>
      </c>
      <c r="O28" s="5">
        <f>VLOOKUP($A28,gyakoriságok!$A$1:$F$39,6,FALSE)</f>
        <v>0</v>
      </c>
      <c r="P28" s="19">
        <f t="shared" si="1"/>
        <v>0</v>
      </c>
    </row>
    <row r="29" spans="1:16" x14ac:dyDescent="0.3">
      <c r="A29" s="17" t="s">
        <v>52</v>
      </c>
      <c r="B29" s="17">
        <v>0</v>
      </c>
      <c r="C29" s="17"/>
      <c r="D29" s="17"/>
      <c r="E29" s="17"/>
      <c r="F29" s="17"/>
      <c r="G29" s="17"/>
      <c r="H29" s="17" t="s">
        <v>16</v>
      </c>
      <c r="I29" s="17">
        <f>VLOOKUP(H29,Szorzótábla!$A$1:$B$11,2,FALSE)</f>
        <v>260</v>
      </c>
      <c r="J29" s="18">
        <f t="shared" si="0"/>
        <v>0</v>
      </c>
      <c r="K29" s="5">
        <f>VLOOKUP($A29,gyakoriságok!$A$1:$F$39,2,FALSE)</f>
        <v>0</v>
      </c>
      <c r="L29" s="5">
        <f>VLOOKUP($A29,gyakoriságok!$A$1:$F$39,3,FALSE)</f>
        <v>0</v>
      </c>
      <c r="M29" s="5">
        <f>VLOOKUP($A29,gyakoriságok!$A$1:$F$39,4,FALSE)</f>
        <v>0</v>
      </c>
      <c r="N29" s="5">
        <f>VLOOKUP($A29,gyakoriságok!$A$1:$F$39,5,FALSE)</f>
        <v>0</v>
      </c>
      <c r="O29" s="5">
        <f>VLOOKUP($A29,gyakoriságok!$A$1:$F$39,6,FALSE)</f>
        <v>0</v>
      </c>
      <c r="P29" s="19">
        <f t="shared" si="1"/>
        <v>0</v>
      </c>
    </row>
    <row r="30" spans="1:16" x14ac:dyDescent="0.3">
      <c r="A30" s="17" t="s">
        <v>53</v>
      </c>
      <c r="B30" s="17">
        <v>0</v>
      </c>
      <c r="C30" s="17"/>
      <c r="D30" s="17"/>
      <c r="E30" s="17"/>
      <c r="F30" s="17"/>
      <c r="G30" s="17"/>
      <c r="H30" s="17" t="s">
        <v>15</v>
      </c>
      <c r="I30" s="17">
        <f>VLOOKUP(H30,Szorzótábla!$A$1:$B$11,2,FALSE)</f>
        <v>365</v>
      </c>
      <c r="J30" s="18">
        <f t="shared" si="0"/>
        <v>0</v>
      </c>
      <c r="K30" s="5">
        <f>VLOOKUP($A30,gyakoriságok!$A$1:$F$39,2,FALSE)</f>
        <v>0</v>
      </c>
      <c r="L30" s="11" t="str">
        <f>VLOOKUP($A30,gyakoriságok!$A$1:$F$39,3,FALSE)</f>
        <v>XXXXXXX</v>
      </c>
      <c r="M30" s="11" t="str">
        <f>VLOOKUP($A30,gyakoriságok!$A$1:$F$39,4,FALSE)</f>
        <v>XXXXXXX</v>
      </c>
      <c r="N30" s="11" t="str">
        <f>VLOOKUP($A30,gyakoriságok!$A$1:$F$39,5,FALSE)</f>
        <v>XXXXXXX</v>
      </c>
      <c r="O30" s="11" t="str">
        <f>VLOOKUP($A30,gyakoriságok!$A$1:$F$39,6,FALSE)</f>
        <v>XXXXXXX</v>
      </c>
      <c r="P30" s="19">
        <f t="shared" si="1"/>
        <v>0</v>
      </c>
    </row>
    <row r="31" spans="1:16" x14ac:dyDescent="0.3">
      <c r="A31" s="20" t="s">
        <v>54</v>
      </c>
      <c r="B31" s="20">
        <v>200</v>
      </c>
      <c r="C31" s="20"/>
      <c r="D31" s="20"/>
      <c r="E31" s="20"/>
      <c r="F31" s="20"/>
      <c r="G31" s="20"/>
      <c r="H31" s="17" t="s">
        <v>20</v>
      </c>
      <c r="I31" s="17">
        <f>VLOOKUP(H31,Szorzótábla!$A$1:$B$11,2,FALSE)</f>
        <v>2</v>
      </c>
      <c r="J31" s="18">
        <f t="shared" si="0"/>
        <v>400</v>
      </c>
      <c r="K31" s="5">
        <f>VLOOKUP($A31,gyakoriságok!$A$1:$F$39,2,FALSE)</f>
        <v>0</v>
      </c>
      <c r="L31" s="11" t="str">
        <f>VLOOKUP($A31,gyakoriságok!$A$1:$F$39,3,FALSE)</f>
        <v>XXXXXXX</v>
      </c>
      <c r="M31" s="11" t="str">
        <f>VLOOKUP($A31,gyakoriságok!$A$1:$F$39,4,FALSE)</f>
        <v>XXXXXXX</v>
      </c>
      <c r="N31" s="11" t="str">
        <f>VLOOKUP($A31,gyakoriságok!$A$1:$F$39,5,FALSE)</f>
        <v>XXXXXXX</v>
      </c>
      <c r="O31" s="11" t="str">
        <f>VLOOKUP($A31,gyakoriságok!$A$1:$F$39,6,FALSE)</f>
        <v>XXXXXXX</v>
      </c>
      <c r="P31" s="19">
        <f t="shared" si="1"/>
        <v>0</v>
      </c>
    </row>
    <row r="32" spans="1:16" ht="28.8" x14ac:dyDescent="0.3">
      <c r="A32" s="20" t="s">
        <v>55</v>
      </c>
      <c r="B32" s="20">
        <v>20</v>
      </c>
      <c r="C32" s="20"/>
      <c r="D32" s="20"/>
      <c r="E32" s="20"/>
      <c r="F32" s="20"/>
      <c r="G32" s="20"/>
      <c r="H32" s="17" t="s">
        <v>22</v>
      </c>
      <c r="I32" s="17">
        <f>VLOOKUP(H32,Szorzótábla!$A$1:$B$11,2,FALSE)</f>
        <v>1</v>
      </c>
      <c r="J32" s="18">
        <f t="shared" si="0"/>
        <v>20</v>
      </c>
      <c r="K32" s="5">
        <f>VLOOKUP($A32,gyakoriságok!$A$1:$F$39,2,FALSE)</f>
        <v>0</v>
      </c>
      <c r="L32" s="11" t="str">
        <f>VLOOKUP($A32,gyakoriságok!$A$1:$F$39,3,FALSE)</f>
        <v>XXXXXXX</v>
      </c>
      <c r="M32" s="11" t="str">
        <f>VLOOKUP($A32,gyakoriságok!$A$1:$F$39,4,FALSE)</f>
        <v>XXXXXXX</v>
      </c>
      <c r="N32" s="11" t="str">
        <f>VLOOKUP($A32,gyakoriságok!$A$1:$F$39,5,FALSE)</f>
        <v>XXXXXXX</v>
      </c>
      <c r="O32" s="11" t="str">
        <f>VLOOKUP($A32,gyakoriságok!$A$1:$F$39,6,FALSE)</f>
        <v>XXXXXXX</v>
      </c>
      <c r="P32" s="19">
        <f t="shared" si="1"/>
        <v>0</v>
      </c>
    </row>
    <row r="33" spans="1:16" x14ac:dyDescent="0.3">
      <c r="A33" s="20" t="s">
        <v>56</v>
      </c>
      <c r="B33" s="20">
        <v>0</v>
      </c>
      <c r="C33" s="20"/>
      <c r="D33" s="20"/>
      <c r="E33" s="20"/>
      <c r="F33" s="20"/>
      <c r="G33" s="20"/>
      <c r="H33" s="17" t="s">
        <v>15</v>
      </c>
      <c r="I33" s="17">
        <f>VLOOKUP(H33,Szorzótábla!$A$1:$B$11,2,FALSE)</f>
        <v>365</v>
      </c>
      <c r="J33" s="18">
        <f t="shared" si="0"/>
        <v>0</v>
      </c>
      <c r="K33" s="5">
        <f>VLOOKUP($A33,gyakoriságok!$A$1:$F$39,2,FALSE)</f>
        <v>0</v>
      </c>
      <c r="L33" s="11" t="str">
        <f>VLOOKUP($A33,gyakoriságok!$A$1:$F$39,3,FALSE)</f>
        <v>XXXXXXX</v>
      </c>
      <c r="M33" s="11" t="str">
        <f>VLOOKUP($A33,gyakoriságok!$A$1:$F$39,4,FALSE)</f>
        <v>XXXXXXX</v>
      </c>
      <c r="N33" s="11" t="str">
        <f>VLOOKUP($A33,gyakoriságok!$A$1:$F$39,5,FALSE)</f>
        <v>XXXXXXX</v>
      </c>
      <c r="O33" s="11" t="str">
        <f>VLOOKUP($A33,gyakoriságok!$A$1:$F$39,6,FALSE)</f>
        <v>XXXXXXX</v>
      </c>
      <c r="P33" s="19">
        <f t="shared" si="1"/>
        <v>0</v>
      </c>
    </row>
    <row r="34" spans="1:16" x14ac:dyDescent="0.3">
      <c r="A34" s="20" t="s">
        <v>57</v>
      </c>
      <c r="B34" s="20">
        <v>0</v>
      </c>
      <c r="C34" s="20"/>
      <c r="D34" s="20"/>
      <c r="E34" s="20"/>
      <c r="F34" s="20"/>
      <c r="G34" s="20"/>
      <c r="H34" s="17" t="s">
        <v>22</v>
      </c>
      <c r="I34" s="17">
        <f>VLOOKUP(H34,Szorzótábla!$A$1:$B$11,2,FALSE)</f>
        <v>1</v>
      </c>
      <c r="J34" s="18">
        <f t="shared" si="0"/>
        <v>0</v>
      </c>
      <c r="K34" s="5">
        <f>VLOOKUP($A34,gyakoriságok!$A$1:$F$39,2,FALSE)</f>
        <v>0</v>
      </c>
      <c r="L34" s="11" t="str">
        <f>VLOOKUP($A34,gyakoriságok!$A$1:$F$39,3,FALSE)</f>
        <v>XXXXXXX</v>
      </c>
      <c r="M34" s="11" t="str">
        <f>VLOOKUP($A34,gyakoriságok!$A$1:$F$39,4,FALSE)</f>
        <v>XXXXXXX</v>
      </c>
      <c r="N34" s="11" t="str">
        <f>VLOOKUP($A34,gyakoriságok!$A$1:$F$39,5,FALSE)</f>
        <v>XXXXXXX</v>
      </c>
      <c r="O34" s="11" t="str">
        <f>VLOOKUP($A34,gyakoriságok!$A$1:$F$39,6,FALSE)</f>
        <v>XXXXXXX</v>
      </c>
      <c r="P34" s="19">
        <f t="shared" si="1"/>
        <v>0</v>
      </c>
    </row>
    <row r="35" spans="1:16" x14ac:dyDescent="0.3">
      <c r="A35" s="20" t="s">
        <v>64</v>
      </c>
      <c r="B35" s="20">
        <v>0</v>
      </c>
      <c r="C35" s="20"/>
      <c r="D35" s="20"/>
      <c r="E35" s="20"/>
      <c r="F35" s="20"/>
      <c r="G35" s="20"/>
      <c r="H35" s="17" t="s">
        <v>18</v>
      </c>
      <c r="I35" s="17">
        <f>VLOOKUP(H35,Szorzótábla!$A$1:$B$11,2,FALSE)</f>
        <v>12</v>
      </c>
      <c r="J35" s="18">
        <f t="shared" si="0"/>
        <v>0</v>
      </c>
      <c r="K35" s="5">
        <f>VLOOKUP($A35,gyakoriságok!$A$1:$F$39,2,FALSE)</f>
        <v>0</v>
      </c>
      <c r="L35" s="11" t="str">
        <f>VLOOKUP($A35,gyakoriságok!$A$1:$F$39,3,FALSE)</f>
        <v>XXXXXXX</v>
      </c>
      <c r="M35" s="11" t="str">
        <f>VLOOKUP($A35,gyakoriságok!$A$1:$F$39,4,FALSE)</f>
        <v>XXXXXXX</v>
      </c>
      <c r="N35" s="11" t="str">
        <f>VLOOKUP($A35,gyakoriságok!$A$1:$F$39,5,FALSE)</f>
        <v>XXXXXXX</v>
      </c>
      <c r="O35" s="11" t="str">
        <f>VLOOKUP($A35,gyakoriságok!$A$1:$F$39,6,FALSE)</f>
        <v>XXXXXXX</v>
      </c>
      <c r="P35" s="19">
        <f t="shared" si="1"/>
        <v>0</v>
      </c>
    </row>
    <row r="36" spans="1:16" x14ac:dyDescent="0.3">
      <c r="A36" s="20" t="s">
        <v>58</v>
      </c>
      <c r="B36" s="20">
        <v>62</v>
      </c>
      <c r="C36" s="20"/>
      <c r="D36" s="20"/>
      <c r="E36" s="20"/>
      <c r="F36" s="20"/>
      <c r="G36" s="20"/>
      <c r="H36" s="17" t="s">
        <v>20</v>
      </c>
      <c r="I36" s="17">
        <f>VLOOKUP(H36,Szorzótábla!$A$1:$B$11,2,FALSE)</f>
        <v>2</v>
      </c>
      <c r="J36" s="18">
        <f t="shared" si="0"/>
        <v>124</v>
      </c>
      <c r="K36" s="5">
        <f>VLOOKUP($A36,gyakoriságok!$A$1:$F$39,2,FALSE)</f>
        <v>0</v>
      </c>
      <c r="L36" s="11" t="str">
        <f>VLOOKUP($A36,gyakoriságok!$A$1:$F$39,3,FALSE)</f>
        <v>XXXXXXX</v>
      </c>
      <c r="M36" s="11" t="str">
        <f>VLOOKUP($A36,gyakoriságok!$A$1:$F$39,4,FALSE)</f>
        <v>XXXXXXX</v>
      </c>
      <c r="N36" s="11" t="str">
        <f>VLOOKUP($A36,gyakoriságok!$A$1:$F$39,5,FALSE)</f>
        <v>XXXXXXX</v>
      </c>
      <c r="O36" s="11" t="str">
        <f>VLOOKUP($A36,gyakoriságok!$A$1:$F$39,6,FALSE)</f>
        <v>XXXXXXX</v>
      </c>
      <c r="P36" s="19">
        <f t="shared" si="1"/>
        <v>0</v>
      </c>
    </row>
    <row r="37" spans="1:16" ht="28.8" x14ac:dyDescent="0.3">
      <c r="A37" s="20" t="s">
        <v>59</v>
      </c>
      <c r="B37" s="20">
        <v>375</v>
      </c>
      <c r="C37" s="20"/>
      <c r="D37" s="20"/>
      <c r="E37" s="20"/>
      <c r="F37" s="20"/>
      <c r="G37" s="20"/>
      <c r="H37" s="17" t="s">
        <v>20</v>
      </c>
      <c r="I37" s="17">
        <f>VLOOKUP(H37,Szorzótábla!$A$1:$B$11,2,FALSE)</f>
        <v>2</v>
      </c>
      <c r="J37" s="18">
        <f t="shared" si="0"/>
        <v>750</v>
      </c>
      <c r="K37" s="5">
        <f>VLOOKUP($A37,gyakoriságok!$A$1:$F$39,2,FALSE)</f>
        <v>0</v>
      </c>
      <c r="L37" s="11" t="str">
        <f>VLOOKUP($A37,gyakoriságok!$A$1:$F$39,3,FALSE)</f>
        <v>XXXXXXX</v>
      </c>
      <c r="M37" s="11" t="str">
        <f>VLOOKUP($A37,gyakoriságok!$A$1:$F$39,4,FALSE)</f>
        <v>XXXXXXX</v>
      </c>
      <c r="N37" s="11" t="str">
        <f>VLOOKUP($A37,gyakoriságok!$A$1:$F$39,5,FALSE)</f>
        <v>XXXXXXX</v>
      </c>
      <c r="O37" s="11" t="str">
        <f>VLOOKUP($A37,gyakoriságok!$A$1:$F$39,6,FALSE)</f>
        <v>XXXXXXX</v>
      </c>
      <c r="P37" s="19">
        <f t="shared" si="1"/>
        <v>0</v>
      </c>
    </row>
    <row r="38" spans="1:16" ht="28.8" x14ac:dyDescent="0.3">
      <c r="A38" s="20" t="s">
        <v>60</v>
      </c>
      <c r="B38" s="20">
        <v>62</v>
      </c>
      <c r="C38" s="20"/>
      <c r="D38" s="20"/>
      <c r="E38" s="20"/>
      <c r="F38" s="20"/>
      <c r="G38" s="20"/>
      <c r="H38" s="17" t="s">
        <v>20</v>
      </c>
      <c r="I38" s="17">
        <f>VLOOKUP(H38,Szorzótábla!$A$1:$B$11,2,FALSE)</f>
        <v>2</v>
      </c>
      <c r="J38" s="18">
        <f t="shared" si="0"/>
        <v>124</v>
      </c>
      <c r="K38" s="5">
        <f>VLOOKUP($A38,gyakoriságok!$A$1:$F$39,2,FALSE)</f>
        <v>0</v>
      </c>
      <c r="L38" s="11" t="str">
        <f>VLOOKUP($A38,gyakoriságok!$A$1:$F$39,3,FALSE)</f>
        <v>XXXXXXX</v>
      </c>
      <c r="M38" s="11" t="str">
        <f>VLOOKUP($A38,gyakoriságok!$A$1:$F$39,4,FALSE)</f>
        <v>XXXXXXX</v>
      </c>
      <c r="N38" s="11" t="str">
        <f>VLOOKUP($A38,gyakoriságok!$A$1:$F$39,5,FALSE)</f>
        <v>XXXXXXX</v>
      </c>
      <c r="O38" s="11" t="str">
        <f>VLOOKUP($A38,gyakoriságok!$A$1:$F$39,6,FALSE)</f>
        <v>XXXXXXX</v>
      </c>
      <c r="P38" s="19">
        <f t="shared" si="1"/>
        <v>0</v>
      </c>
    </row>
    <row r="39" spans="1:16" x14ac:dyDescent="0.3">
      <c r="A39" s="20" t="s">
        <v>61</v>
      </c>
      <c r="B39" s="20">
        <v>4</v>
      </c>
      <c r="C39" s="20"/>
      <c r="D39" s="20"/>
      <c r="E39" s="20"/>
      <c r="F39" s="20"/>
      <c r="G39" s="20"/>
      <c r="H39" s="17" t="s">
        <v>21</v>
      </c>
      <c r="I39" s="17">
        <f>VLOOKUP(H39,Szorzótábla!$A$1:$B$11,2,FALSE)</f>
        <v>220</v>
      </c>
      <c r="J39" s="18">
        <f t="shared" si="0"/>
        <v>880</v>
      </c>
      <c r="K39" s="5">
        <f>VLOOKUP($A39,gyakoriságok!$A$1:$F$39,2,FALSE)</f>
        <v>0</v>
      </c>
      <c r="L39" s="11" t="str">
        <f>VLOOKUP($A39,gyakoriságok!$A$1:$F$39,3,FALSE)</f>
        <v>XXXXXXX</v>
      </c>
      <c r="M39" s="11" t="str">
        <f>VLOOKUP($A39,gyakoriságok!$A$1:$F$39,4,FALSE)</f>
        <v>XXXXXXX</v>
      </c>
      <c r="N39" s="11" t="str">
        <f>VLOOKUP($A39,gyakoriságok!$A$1:$F$39,5,FALSE)</f>
        <v>XXXXXXX</v>
      </c>
      <c r="O39" s="11" t="str">
        <f>VLOOKUP($A39,gyakoriságok!$A$1:$F$39,6,FALSE)</f>
        <v>XXXXXXX</v>
      </c>
      <c r="P39" s="19">
        <f t="shared" si="1"/>
        <v>0</v>
      </c>
    </row>
    <row r="40" spans="1:16" x14ac:dyDescent="0.3">
      <c r="A40" s="20" t="s">
        <v>62</v>
      </c>
      <c r="B40" s="20"/>
      <c r="C40" s="20"/>
      <c r="D40" s="20"/>
      <c r="E40" s="20"/>
      <c r="F40" s="20"/>
      <c r="G40" s="20"/>
      <c r="H40" s="17" t="s">
        <v>17</v>
      </c>
      <c r="I40" s="17">
        <f>VLOOKUP(H40,Szorzótábla!$A$1:$B$11,2,FALSE)</f>
        <v>52</v>
      </c>
      <c r="J40" s="18">
        <f t="shared" si="0"/>
        <v>0</v>
      </c>
      <c r="K40" s="5">
        <f>VLOOKUP($A40,gyakoriságok!$A$1:$F$39,2,FALSE)</f>
        <v>0</v>
      </c>
      <c r="L40" s="11" t="str">
        <f>VLOOKUP($A40,gyakoriságok!$A$1:$F$39,3,FALSE)</f>
        <v>XXXXXXX</v>
      </c>
      <c r="M40" s="11" t="str">
        <f>VLOOKUP($A40,gyakoriságok!$A$1:$F$39,4,FALSE)</f>
        <v>XXXXXXX</v>
      </c>
      <c r="N40" s="11" t="str">
        <f>VLOOKUP($A40,gyakoriságok!$A$1:$F$39,5,FALSE)</f>
        <v>XXXXXXX</v>
      </c>
      <c r="O40" s="11" t="str">
        <f>VLOOKUP($A40,gyakoriságok!$A$1:$F$39,6,FALSE)</f>
        <v>XXXXXXX</v>
      </c>
      <c r="P40" s="19">
        <f t="shared" si="1"/>
        <v>0</v>
      </c>
    </row>
    <row r="41" spans="1:16" x14ac:dyDescent="0.3">
      <c r="A41" s="17" t="s">
        <v>10</v>
      </c>
      <c r="B41" s="18">
        <f>SUM(B3:B30)-B20-B21</f>
        <v>6042</v>
      </c>
      <c r="C41" s="17"/>
      <c r="D41" s="17"/>
      <c r="E41" s="17"/>
      <c r="F41" s="17"/>
      <c r="G41" s="17"/>
      <c r="H41" s="17"/>
      <c r="I41" s="17"/>
      <c r="J41" s="18">
        <f>SUM(J3:J40)-J20-J21</f>
        <v>1326696</v>
      </c>
      <c r="K41" s="11" t="s">
        <v>10</v>
      </c>
      <c r="L41" s="11"/>
      <c r="M41" s="11"/>
      <c r="N41" s="11"/>
      <c r="O41" s="11"/>
      <c r="P41" s="19">
        <f>SUM(P3:P40)</f>
        <v>0</v>
      </c>
    </row>
  </sheetData>
  <sheetProtection algorithmName="SHA-512" hashValue="7f9Bv0IPK+qvBEGxNwjsR+rPOUGjrfM1aeZsjpDFeSPmQQwMI08Cd5Kt9HBSyUgWbbdYqm3GSJ+N3DnTscZMmQ==" saltValue="jlwSfreyyvxs6UvhCdbmqQ==" spinCount="100000" sheet="1" objects="1" scenarios="1"/>
  <pageMargins left="0.70866141732283472" right="0.70866141732283472" top="0.74803149606299213" bottom="0.35433070866141736" header="0.31496062992125984" footer="0.31496062992125984"/>
  <pageSetup paperSize="8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Szorzótábla!$A$1:$A$11</xm:f>
          </x14:formula1>
          <xm:sqref>H3:H40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7</vt:i4>
      </vt:variant>
    </vt:vector>
  </HeadingPairs>
  <TitlesOfParts>
    <vt:vector size="7" baseType="lpstr">
      <vt:lpstr>Szorzótábla</vt:lpstr>
      <vt:lpstr>gyakoriságok</vt:lpstr>
      <vt:lpstr>1. ajánlati rész</vt:lpstr>
      <vt:lpstr>2. ajánlati rész</vt:lpstr>
      <vt:lpstr>3. ajánlati rész</vt:lpstr>
      <vt:lpstr>4. ajánlati rész</vt:lpstr>
      <vt:lpstr>5. ajánlati rész</vt:lpstr>
    </vt:vector>
  </TitlesOfParts>
  <Company>PTE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nesraap.pte</dc:creator>
  <cp:lastModifiedBy>Biróné dr. Czeininger Mariann</cp:lastModifiedBy>
  <cp:lastPrinted>2018-02-12T09:39:32Z</cp:lastPrinted>
  <dcterms:created xsi:type="dcterms:W3CDTF">2017-02-07T14:35:31Z</dcterms:created>
  <dcterms:modified xsi:type="dcterms:W3CDTF">2018-03-12T08:23:25Z</dcterms:modified>
</cp:coreProperties>
</file>